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4"/>
  </bookViews>
  <sheets>
    <sheet name="22博士" sheetId="9" r:id="rId1"/>
    <sheet name="23博士" sheetId="8" r:id="rId2"/>
    <sheet name="24博士" sheetId="7" r:id="rId3"/>
    <sheet name="23计科" sheetId="5" r:id="rId4"/>
    <sheet name="23电信" sheetId="6" r:id="rId5"/>
    <sheet name="24电信" sheetId="1" r:id="rId6"/>
    <sheet name="24计科" sheetId="4" r:id="rId7"/>
  </sheets>
  <definedNames>
    <definedName name="_xlnm._FilterDatabase" localSheetId="1" hidden="1">'23博士'!$A$5:$W$15</definedName>
    <definedName name="_xlnm._FilterDatabase" localSheetId="4" hidden="1">'23电信'!$A$5:$W$111</definedName>
    <definedName name="_xlnm._FilterDatabase" localSheetId="6" hidden="1">'24计科'!$A$5:$Y$56</definedName>
    <definedName name="_xlnm._FilterDatabase" localSheetId="0" hidden="1">'22博士'!$A$5:$W$5</definedName>
    <definedName name="_xlnm._FilterDatabase" localSheetId="2" hidden="1">'24博士'!$A$5:$AA$5</definedName>
    <definedName name="_xlnm._FilterDatabase" localSheetId="3" hidden="1">'23计科'!$A$5:$W$5</definedName>
    <definedName name="_xlnm._FilterDatabase" localSheetId="5" hidden="1">'24电信'!$A$5:$Y$5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Fang</author>
  </authors>
  <commentList>
    <comment ref="F6" authorId="0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十佳学子（+8分）</t>
        </r>
      </text>
    </comment>
    <comment ref="L6" authorId="0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一篇一区+60
两篇二区+80</t>
        </r>
      </text>
    </comment>
    <comment ref="F7" authorId="0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博士党支部副书记，考核优秀+4.5
志愿服务时长5小时+四次讲座（按细则要求，博士加分标准同硕士，故此不加分）</t>
        </r>
      </text>
    </comment>
    <comment ref="L7" authorId="0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两次会议宣讲+20分
一篇一区+60
一篇二区+40</t>
        </r>
      </text>
    </comment>
    <comment ref="F8" authorId="0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十佳学术之星+8分
寝室长+1分</t>
        </r>
      </text>
    </comment>
    <comment ref="L8" authorId="0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一篇一区+60
一篇二区+40
一篇CCF-A会议论文权威b级+40
两次学术会议宣讲报告+20
审核：关于期刊定级，以论文发表当年分区表为准，对于其中的IEEE INTERNET OF THINGS JOURNAL 一区期刊论文，2023-2024学年综测时无法检索，2024-2025学年时检索证明出版日期又不符合的特殊情况。委员会最终裁定，考虑细则要求和多方面因素，这一篇IEEE INTERNET OF THINGS JOURNAL论文检索证明出版日期为24年8月1日不予加分。</t>
        </r>
      </text>
    </comment>
    <comment ref="F9" authorId="0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寝室长+1分</t>
        </r>
      </text>
    </comment>
    <comment ref="L9" authorId="0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一篇一区+60
新苗人才计划结题(省级)+1.25</t>
        </r>
      </text>
    </comment>
    <comment ref="L10" authorId="0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第十四届“挑战杯”金奖（+6.25分）</t>
        </r>
      </text>
    </comment>
  </commentList>
</comments>
</file>

<file path=xl/comments2.xml><?xml version="1.0" encoding="utf-8"?>
<comments xmlns="http://schemas.openxmlformats.org/spreadsheetml/2006/main">
  <authors>
    <author>应舸</author>
    <author>admin</author>
    <author>Fang</author>
    <author>xiangqichen</author>
  </authors>
  <commentList>
    <comment ref="F6" authorId="0">
      <text>
        <r>
          <rPr>
            <b/>
            <sz val="9"/>
            <rFont val="宋体"/>
            <charset val="134"/>
          </rPr>
          <t>应舸:</t>
        </r>
        <r>
          <rPr>
            <sz val="9"/>
            <rFont val="宋体"/>
            <charset val="134"/>
          </rPr>
          <t xml:space="preserve">
计算机学院博士党支部书记，考核良好（+4.5）</t>
        </r>
      </text>
    </comment>
    <comment ref="L6" authorId="0">
      <text>
        <r>
          <rPr>
            <b/>
            <sz val="9"/>
            <rFont val="宋体"/>
            <charset val="134"/>
          </rPr>
          <t>应舸:</t>
        </r>
        <r>
          <rPr>
            <sz val="9"/>
            <rFont val="宋体"/>
            <charset val="134"/>
          </rPr>
          <t xml:space="preserve">
权威A期刊发表一篇论文，一作（+60）
一级期刊发表一篇论文，二作（+10）</t>
        </r>
      </text>
    </comment>
    <comment ref="L7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1.一级期刊1篇+20；
2.发明专利2篇+40</t>
        </r>
      </text>
    </comment>
    <comment ref="F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1、班级团支书称职+4.5</t>
        </r>
      </text>
    </comment>
    <comment ref="L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1、一级期刊1篇+20；
3、三级期刊1篇+4</t>
        </r>
      </text>
    </comment>
    <comment ref="P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1、院羽毛球三等奖+1</t>
        </r>
      </text>
    </comment>
    <comment ref="L9" authorId="2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一级期刊（共同一作）+10</t>
        </r>
      </text>
    </comment>
    <comment ref="F10" authorId="3">
      <text>
        <r>
          <rPr>
            <b/>
            <sz val="9"/>
            <rFont val="宋体"/>
            <charset val="134"/>
          </rPr>
          <t>xiangqichen:</t>
        </r>
        <r>
          <rPr>
            <sz val="9"/>
            <rFont val="宋体"/>
            <charset val="134"/>
          </rPr>
          <t xml:space="preserve">
1、寝室长+1</t>
        </r>
      </text>
    </comment>
    <comment ref="L10" authorId="3">
      <text>
        <r>
          <rPr>
            <b/>
            <sz val="9"/>
            <rFont val="宋体"/>
            <charset val="134"/>
          </rPr>
          <t>xiangqichen:</t>
        </r>
        <r>
          <rPr>
            <sz val="9"/>
            <rFont val="宋体"/>
            <charset val="134"/>
          </rPr>
          <t xml:space="preserve">
1、省新苗项目主持人，立项+7.5</t>
        </r>
      </text>
    </comment>
    <comment ref="P10" authorId="3">
      <text>
        <r>
          <rPr>
            <b/>
            <sz val="9"/>
            <rFont val="宋体"/>
            <charset val="134"/>
          </rPr>
          <t>xiangqichen:</t>
        </r>
        <r>
          <rPr>
            <sz val="9"/>
            <rFont val="宋体"/>
            <charset val="134"/>
          </rPr>
          <t xml:space="preserve">
1、院羽球赛三等奖+1</t>
        </r>
      </text>
    </comment>
    <comment ref="F11" authorId="3">
      <text>
        <r>
          <rPr>
            <b/>
            <sz val="9"/>
            <rFont val="宋体"/>
            <charset val="134"/>
          </rPr>
          <t>xiangqichen:</t>
        </r>
        <r>
          <rPr>
            <sz val="9"/>
            <rFont val="宋体"/>
            <charset val="134"/>
          </rPr>
          <t xml:space="preserve">
1、寝室长+1</t>
        </r>
      </text>
    </comment>
    <comment ref="F12" authorId="3">
      <text>
        <r>
          <rPr>
            <b/>
            <sz val="9"/>
            <rFont val="宋体"/>
            <charset val="134"/>
          </rPr>
          <t>xiangqichen:</t>
        </r>
        <r>
          <rPr>
            <sz val="9"/>
            <rFont val="宋体"/>
            <charset val="134"/>
          </rPr>
          <t xml:space="preserve">
1、寝室长+1</t>
        </r>
      </text>
    </comment>
    <comment ref="F13" authorId="2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寝室安全整改-3
</t>
        </r>
      </text>
    </comment>
    <comment ref="F14" authorId="2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寝室安全整改-3</t>
        </r>
      </text>
    </comment>
  </commentList>
</comments>
</file>

<file path=xl/comments3.xml><?xml version="1.0" encoding="utf-8"?>
<comments xmlns="http://schemas.openxmlformats.org/spreadsheetml/2006/main">
  <authors>
    <author>tc={774A14A8-566F-47FD-99D8-DF55B22C1B12}</author>
    <author>tc={CEFF2195-7904-43F4-B2BD-944B56AEBC6A}</author>
    <author>Administrator</author>
    <author>Fang</author>
    <author>tc={E107C661-5B9A-4E11-BD5E-93CC2202E30C}</author>
    <author>tc={823FE89D-CF95-4FDF-98EE-B4C8C579F827}</author>
  </authors>
  <commentList>
    <comment ref="F6" authorId="0">
      <text>
        <r>
          <rPr>
            <sz val="10"/>
            <rFont val="宋体"/>
            <charset val="134"/>
          </rPr>
          <t>党支部组织委员 考核良好 +3</t>
        </r>
      </text>
    </comment>
    <comment ref="O6" authorId="1">
      <text>
        <r>
          <rPr>
            <sz val="10"/>
            <rFont val="宋体"/>
            <charset val="134"/>
          </rPr>
          <t>一区一篇 二区一篇</t>
        </r>
      </text>
    </comment>
    <comment ref="F7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班长考核优秀 +9
校级优秀团干 +8</t>
        </r>
      </text>
    </comment>
    <comment ref="O7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权威期刊B +40</t>
        </r>
      </text>
    </comment>
    <comment ref="T7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校运会110米栏第一名 +10
校运会400米栏第四名 +7
校运会获“优秀运动员”称号 +8</t>
        </r>
      </text>
    </comment>
    <comment ref="O8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权威期刊A +60</t>
        </r>
      </text>
    </comment>
    <comment ref="F9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寝室长 +1</t>
        </r>
      </text>
    </comment>
    <comment ref="O9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权威期刊A +60</t>
        </r>
      </text>
    </comment>
    <comment ref="O10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权威期刊B 二作 +20
一级期刊 二作 +10</t>
        </r>
      </text>
    </comment>
    <comment ref="T10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浙江师范大学尖峰俱乐部第八届新生校园篮球赛第二名 +0.5
浙江师范大学第八届尖峰篮球赛八强 +0.5</t>
        </r>
      </text>
    </comment>
    <comment ref="O11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一级期刊 +20</t>
        </r>
      </text>
    </comment>
    <comment ref="F12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寝室长 +1
插线板未断电 -3</t>
        </r>
      </text>
    </comment>
    <comment ref="O12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权威期刊B +40</t>
        </r>
      </text>
    </comment>
    <comment ref="F13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寝室长 +1
团支书考核称职 +4.5
插线板未断电 -3</t>
        </r>
      </text>
    </comment>
    <comment ref="O13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二级期刊 +10
</t>
        </r>
      </text>
    </comment>
    <comment ref="F14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寝室长 +1
志愿时长15小时 +1</t>
        </r>
      </text>
    </comment>
    <comment ref="F16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寝室长 +1</t>
        </r>
      </text>
    </comment>
    <comment ref="F18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寝室长 +1
插线板未断电 -3</t>
        </r>
      </text>
    </comment>
    <comment ref="F19" authorId="3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寝室安全整改-3
</t>
        </r>
      </text>
    </comment>
    <comment ref="F21" authorId="4">
      <text>
        <r>
          <rPr>
            <sz val="10"/>
            <rFont val="宋体"/>
            <charset val="134"/>
          </rPr>
          <t>1、班长考核优秀+9</t>
        </r>
      </text>
    </comment>
    <comment ref="O21" authorId="5">
      <text>
        <r>
          <rPr>
            <sz val="10"/>
            <rFont val="宋体"/>
            <charset val="134"/>
          </rPr>
          <t>1、国际性会议宣读论文 +10</t>
        </r>
      </text>
    </comment>
  </commentList>
</comments>
</file>

<file path=xl/comments4.xml><?xml version="1.0" encoding="utf-8"?>
<comments xmlns="http://schemas.openxmlformats.org/spreadsheetml/2006/main">
  <authors>
    <author>Unknown User</author>
    <author>小飞侠</author>
    <author>86158</author>
    <author>19732</author>
    <author>Fang</author>
    <author>Inferno</author>
    <author>gang</author>
    <author>Admin</author>
    <author>admin</author>
    <author>廖哥</author>
  </authors>
  <commentList>
    <comment ref="F6" authorId="0">
      <text>
        <r>
          <rPr>
            <b/>
            <sz val="9"/>
            <rFont val="宋体"/>
            <charset val="134"/>
          </rPr>
          <t>00000000:</t>
        </r>
        <r>
          <rPr>
            <sz val="9"/>
            <rFont val="宋体"/>
            <charset val="134"/>
          </rPr>
          <t xml:space="preserve">
志愿时长13h +0.6</t>
        </r>
      </text>
    </comment>
    <comment ref="L6" authorId="0">
      <text>
        <r>
          <rPr>
            <b/>
            <sz val="9"/>
            <rFont val="宋体"/>
            <charset val="134"/>
          </rPr>
          <t>00000000:</t>
        </r>
        <r>
          <rPr>
            <sz val="9"/>
            <rFont val="宋体"/>
            <charset val="134"/>
          </rPr>
          <t xml:space="preserve">
1.第二作者（导师一作）发表AAAI2025论文（CCF- A），权威期刊B级论文 40*1
2.第一作者发表sci中科院一区期刊expert systems with applications 权威期刊A级论文 60*1
3. 第一作者发表ACL2025论文（CCF-A），权威期刊B级论文 40*1
4. 第一作者发表ACM MM2025论文（CCF-A）权威期刊B级论文 40*1
审核：ACMMM会议尚未召开</t>
        </r>
      </text>
    </comment>
    <comment ref="F7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校级中共优秀共产党员 +8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院级十大学习标兵 +4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23博士班班长，考核优秀 +9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志愿时长40小时 +4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讲座6次 +2</t>
        </r>
      </text>
    </comment>
    <comment ref="L7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权威期刊B级 +40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计算机学院课题结题负责人+1.5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省级新苗课题立项负责人 +7.5</t>
        </r>
      </text>
    </comment>
    <comment ref="F8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优秀团员（校级）+8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生活委员考核 称职+3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志愿时长40小时 +4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讲座10次 +3.6</t>
        </r>
      </text>
    </comment>
    <comment ref="L8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挑战杯揭榜挂帅国家级特等奖团队负责人 + 75*0.6</t>
        </r>
      </text>
    </comment>
    <comment ref="P8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院级志愿者行动先进个人</t>
        </r>
      </text>
    </comment>
    <comment ref="F9" authorId="0">
      <text>
        <r>
          <rPr>
            <b/>
            <sz val="9"/>
            <rFont val="宋体"/>
            <charset val="134"/>
          </rPr>
          <t>猴面包:</t>
        </r>
        <r>
          <rPr>
            <sz val="9"/>
            <rFont val="宋体"/>
            <charset val="134"/>
          </rPr>
          <t xml:space="preserve">
志愿时长19h  +9*0.2=1.8
文明寝室 +3</t>
        </r>
      </text>
    </comment>
    <comment ref="L9" authorId="0">
      <text>
        <r>
          <rPr>
            <b/>
            <sz val="9"/>
            <rFont val="宋体"/>
            <charset val="134"/>
          </rPr>
          <t>猴面包:</t>
        </r>
        <r>
          <rPr>
            <sz val="9"/>
            <rFont val="宋体"/>
            <charset val="134"/>
          </rPr>
          <t xml:space="preserve">
权威期刊B级论文1*40   浙江省新苗计划成员25*0.4/4
审核：项目立项和结题时，各按对应等级标准的50%加分
浙江省新苗计划成员 
25*0.5*0.4/4=1.25</t>
        </r>
      </text>
    </comment>
    <comment ref="F10" authorId="1">
      <text>
        <r>
          <rPr>
            <sz val="9"/>
            <rFont val="宋体"/>
            <charset val="134"/>
          </rPr>
          <t xml:space="preserve">小飞侠:
1.校级优秀团干，+8
2.校级文明寝室，+3
3.研会办公室负责人考核称职，+4.5
4.志愿者时长44.2h，+4
5.参加讲座8次，+2.8
</t>
        </r>
      </text>
    </comment>
    <comment ref="L10" authorId="1">
      <text>
        <r>
          <rPr>
            <sz val="9"/>
            <rFont val="宋体"/>
            <charset val="134"/>
          </rPr>
          <t>小飞侠:
1.国际会议宣读论文+10</t>
        </r>
      </text>
    </comment>
    <comment ref="P10" authorId="1">
      <text>
        <r>
          <rPr>
            <sz val="9"/>
            <rFont val="宋体"/>
            <charset val="134"/>
          </rPr>
          <t xml:space="preserve">小飞侠:
1.院级志愿者先进个人，+4
2.校级时政竞赛一等奖，+3.33
3.计算机学院&amp;心理学院拔河比赛二等奖，+0.3
</t>
        </r>
      </text>
    </comment>
    <comment ref="F11" authorId="2">
      <text>
        <r>
          <rPr>
            <sz val="9"/>
            <rFont val="宋体"/>
            <charset val="134"/>
          </rPr>
          <t>86158:
1.校级最美寝室成员+5
2.计算机学院研会主席，考核优秀+9
3.志愿服务时长40小时 +4
4.讲座11次   +4
5.院级优秀团员 +4</t>
        </r>
      </text>
    </comment>
    <comment ref="L11" authorId="2">
      <text>
        <r>
          <rPr>
            <sz val="9"/>
            <rFont val="宋体"/>
            <charset val="134"/>
          </rPr>
          <t>86158:
1.计算机院级课题 结题 5/2*40%=1
2.新苗省级课题 立项 25/2*40%/4=1.25
3.教育学院党建课题5/2*40%/3=0.33
审核：党建课题无法作为科研项目</t>
        </r>
      </text>
    </comment>
    <comment ref="P11" authorId="2">
      <text>
        <r>
          <rPr>
            <sz val="9"/>
            <rFont val="宋体"/>
            <charset val="134"/>
          </rPr>
          <t>86158:
1.师范技能比赛+3
2.院级志愿者先进个人+4
3.寝室文化节2等奖 3/4=0.75
4.cncc优秀志愿者+4
5.1.研会评比+ 7/15=0.47</t>
        </r>
      </text>
    </comment>
    <comment ref="F12" authorId="0">
      <text>
        <r>
          <rPr>
            <sz val="9"/>
            <rFont val="宋体"/>
            <charset val="134"/>
          </rPr>
          <t>初识:
LHH:党支部书记优秀+9
最美寝室+5
志愿40h：+4
讲座7次：+2.4</t>
        </r>
      </text>
    </comment>
    <comment ref="L12" authorId="0">
      <text>
        <r>
          <rPr>
            <sz val="9"/>
            <rFont val="宋体"/>
            <charset val="134"/>
          </rPr>
          <t xml:space="preserve">初识:
收入在国际会议上论文
</t>
        </r>
      </text>
    </comment>
    <comment ref="P12" authorId="0">
      <text>
        <r>
          <rPr>
            <sz val="9"/>
            <rFont val="宋体"/>
            <charset val="134"/>
          </rPr>
          <t>初识:
寝室文化节二等奖</t>
        </r>
      </text>
    </comment>
    <comment ref="F13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浙江师范大学2024-2025学年研究生文明寝室成员 +3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计算机科学与技术学院 2024-2025 学年支部支委考核良好+4.5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计算机科学与技术学院 2024-2025 学年班级党代表考核良好 +3（不加分）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志愿服务时长0小时（-2分）</t>
        </r>
        <r>
          <rPr>
            <b/>
            <sz val="9"/>
            <rFont val="宋体"/>
            <charset val="134"/>
          </rPr>
          <t xml:space="preserve">
周宇峰:</t>
        </r>
        <r>
          <rPr>
            <sz val="9"/>
            <rFont val="宋体"/>
            <charset val="134"/>
          </rPr>
          <t xml:space="preserve">
校级文明寝室+3；支部支委考核+4.5；班级党代表考核+3（不加分）；志愿者时长扣-2
寝室安全整改，插座未断电-3
</t>
        </r>
      </text>
    </comment>
    <comment ref="L13" authorId="0">
      <text>
        <r>
          <rPr>
            <b/>
            <sz val="9"/>
            <rFont val="宋体"/>
            <charset val="134"/>
          </rPr>
          <t>周宇峰:</t>
        </r>
        <r>
          <rPr>
            <sz val="9"/>
            <rFont val="宋体"/>
            <charset val="134"/>
          </rPr>
          <t xml:space="preserve">
sci2区 40
msn会议 10
国际会议宣读论文 10
审核：刊发日期以检索证明上面的出
版年为准，成果取得日期需在 2024 年 9 月 1 日-2025 年 8月 31 日。故sci2区不加分
</t>
        </r>
      </text>
    </comment>
    <comment ref="F14" authorId="3">
      <text>
        <r>
          <rPr>
            <sz val="9"/>
            <rFont val="宋体"/>
            <charset val="134"/>
          </rPr>
          <t>19732:
志愿者0h
违规停车 -2</t>
        </r>
      </text>
    </comment>
    <comment ref="L14" authorId="3">
      <text>
        <r>
          <rPr>
            <sz val="9"/>
            <rFont val="宋体"/>
            <charset val="134"/>
          </rPr>
          <t>19732:
sci3区  20分
挑战杯比赛国家三等奖
25 × 1.5 × 0.5 ÷ 3 = 6.25</t>
        </r>
      </text>
    </comment>
    <comment ref="F15" authorId="0">
      <text>
        <r>
          <rPr>
            <b/>
            <sz val="9"/>
            <rFont val="宋体"/>
            <charset val="134"/>
          </rPr>
          <t>卜志成:</t>
        </r>
        <r>
          <rPr>
            <sz val="9"/>
            <rFont val="宋体"/>
            <charset val="134"/>
          </rPr>
          <t xml:space="preserve">
志愿时长40h+4分</t>
        </r>
        <r>
          <rPr>
            <b/>
            <sz val="9"/>
            <rFont val="宋体"/>
            <charset val="134"/>
          </rPr>
          <t xml:space="preserve">
卜志成:</t>
        </r>
        <r>
          <rPr>
            <sz val="9"/>
            <rFont val="宋体"/>
            <charset val="134"/>
          </rPr>
          <t xml:space="preserve">
讲座次数9次+3.2分</t>
        </r>
        <r>
          <rPr>
            <b/>
            <sz val="9"/>
            <rFont val="宋体"/>
            <charset val="134"/>
          </rPr>
          <t xml:space="preserve">
卜志成:</t>
        </r>
        <r>
          <rPr>
            <sz val="9"/>
            <rFont val="宋体"/>
            <charset val="134"/>
          </rPr>
          <t xml:space="preserve">
寝室长+1分</t>
        </r>
        <r>
          <rPr>
            <b/>
            <sz val="9"/>
            <rFont val="宋体"/>
            <charset val="134"/>
          </rPr>
          <t xml:space="preserve">
卜志成:</t>
        </r>
        <r>
          <rPr>
            <sz val="9"/>
            <rFont val="宋体"/>
            <charset val="134"/>
          </rPr>
          <t xml:space="preserve">
党支部副书记 +3分
审核：多职务者，取高加，不累加</t>
        </r>
      </text>
    </comment>
    <comment ref="L15" authorId="0">
      <text>
        <r>
          <rPr>
            <b/>
            <sz val="9"/>
            <rFont val="宋体"/>
            <charset val="134"/>
          </rPr>
          <t>卜志成:</t>
        </r>
        <r>
          <rPr>
            <sz val="9"/>
            <rFont val="宋体"/>
            <charset val="134"/>
          </rPr>
          <t xml:space="preserve">
国际会议宣读论文一篇</t>
        </r>
      </text>
    </comment>
    <comment ref="F16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院级优秀团干+4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团支书称职+4.5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讲座10次+3.6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志愿时长27H+3.4</t>
        </r>
      </text>
    </comment>
    <comment ref="L16" authorId="0">
      <text>
        <r>
          <rPr>
            <b/>
            <sz val="9"/>
            <rFont val="宋体"/>
            <charset val="134"/>
          </rPr>
          <t>姚一博:</t>
        </r>
        <r>
          <rPr>
            <sz val="9"/>
            <rFont val="宋体"/>
            <charset val="134"/>
          </rPr>
          <t xml:space="preserve">
省一般科研项目立项+1.25</t>
        </r>
      </text>
    </comment>
    <comment ref="P16" authorId="0">
      <text>
        <r>
          <rPr>
            <b/>
            <sz val="9"/>
            <rFont val="宋体"/>
            <charset val="134"/>
          </rPr>
          <t>姚一博:</t>
        </r>
        <r>
          <rPr>
            <sz val="9"/>
            <rFont val="宋体"/>
            <charset val="134"/>
          </rPr>
          <t xml:space="preserve">
院师范技能大赛二等奖</t>
        </r>
      </text>
    </comment>
    <comment ref="F17" authorId="0">
      <text>
        <r>
          <rPr>
            <b/>
            <sz val="9"/>
            <rFont val="宋体"/>
            <charset val="134"/>
          </rPr>
          <t>Alberta:</t>
        </r>
        <r>
          <rPr>
            <sz val="9"/>
            <rFont val="宋体"/>
            <charset val="134"/>
          </rPr>
          <t xml:space="preserve">
讲座6次志愿者40h</t>
        </r>
      </text>
    </comment>
    <comment ref="L17" authorId="0">
      <text>
        <r>
          <rPr>
            <b/>
            <sz val="9"/>
            <rFont val="宋体"/>
            <charset val="134"/>
          </rPr>
          <t>Alberta:</t>
        </r>
        <r>
          <rPr>
            <sz val="9"/>
            <rFont val="宋体"/>
            <charset val="134"/>
          </rPr>
          <t xml:space="preserve">
国际会议宣读论文1*10</t>
        </r>
      </text>
    </comment>
    <comment ref="F18" authorId="0">
      <text>
        <r>
          <rPr>
            <sz val="9"/>
            <rFont val="宋体"/>
            <charset val="134"/>
          </rPr>
          <t>初识:
27.5志愿时长 +3.4
院级优秀团员 +4
研会负责人称职 +4.5
8次讲座 + 2.8</t>
        </r>
      </text>
    </comment>
    <comment ref="F19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志愿时长40小时 +4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讲座7次 +2.4</t>
        </r>
      </text>
    </comment>
    <comment ref="L19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国际会议宣读论文一篇
审核：提交的证明仅能证明为收入国际性或全国性学术会议论文集的论文，无法证明进行宣讲报告。
+7分</t>
        </r>
      </text>
    </comment>
    <comment ref="F20" authorId="3">
      <text>
        <r>
          <rPr>
            <sz val="9"/>
            <rFont val="宋体"/>
            <charset val="134"/>
          </rPr>
          <t xml:space="preserve">19732:
支部支委，考核优秀（+6）
</t>
        </r>
      </text>
    </comment>
    <comment ref="L20" authorId="3">
      <text>
        <r>
          <rPr>
            <sz val="9"/>
            <rFont val="宋体"/>
            <charset val="134"/>
          </rPr>
          <t>19732:
收入会议+7</t>
        </r>
      </text>
    </comment>
    <comment ref="F21" authorId="3">
      <text>
        <r>
          <rPr>
            <sz val="9"/>
            <rFont val="宋体"/>
            <charset val="134"/>
          </rPr>
          <t>19732:
院优秀团干4分
班长称职4.5分
志愿30小时4分</t>
        </r>
      </text>
    </comment>
    <comment ref="F22" authorId="2">
      <text>
        <r>
          <rPr>
            <sz val="9"/>
            <rFont val="宋体"/>
            <charset val="134"/>
          </rPr>
          <t>86158:
ljj:
志愿时长40小时：+4
6次讲座：+2
文明寝室成员：+3
党支部宣传委员考核称职：+3</t>
        </r>
      </text>
    </comment>
    <comment ref="F23" authorId="0">
      <text>
        <r>
          <rPr>
            <b/>
            <sz val="9"/>
            <rFont val="宋体"/>
            <charset val="134"/>
          </rPr>
          <t>清和十四:</t>
        </r>
        <r>
          <rPr>
            <sz val="9"/>
            <rFont val="宋体"/>
            <charset val="134"/>
          </rPr>
          <t xml:space="preserve">
志愿者时长27h +3.4</t>
        </r>
        <r>
          <rPr>
            <b/>
            <sz val="9"/>
            <rFont val="宋体"/>
            <charset val="134"/>
          </rPr>
          <t xml:space="preserve">
清和十四:</t>
        </r>
        <r>
          <rPr>
            <sz val="9"/>
            <rFont val="宋体"/>
            <charset val="134"/>
          </rPr>
          <t xml:space="preserve">
最美寝室+5</t>
        </r>
      </text>
    </comment>
    <comment ref="P23" authorId="4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寝室文化节二等奖+3/4=0.75</t>
        </r>
      </text>
    </comment>
    <comment ref="F24" authorId="3">
      <text>
        <r>
          <rPr>
            <sz val="9"/>
            <rFont val="宋体"/>
            <charset val="134"/>
          </rPr>
          <t xml:space="preserve">19732:
院级优秀团员 (+4分)
计算机学院党员之家档案部干事  (+1分)
志愿服务时长22小时(+2.4分)
</t>
        </r>
      </text>
    </comment>
    <comment ref="L24" authorId="4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考虑到赛事专业相关性要求，同时遵循一致性原则，本次综测针对不在综测细则附件1清单内的学科竞赛，智育模块和体美劳育模块原则上均不予加分，</t>
        </r>
      </text>
    </comment>
    <comment ref="P24" authorId="3">
      <text>
        <r>
          <rPr>
            <sz val="9"/>
            <rFont val="宋体"/>
            <charset val="134"/>
          </rPr>
          <t>19732:
趣味运动会个人3等奖 (+1分)
院级拔河比赛二等奖 (+0.3分)</t>
        </r>
      </text>
    </comment>
    <comment ref="F25" authorId="0">
      <text>
        <r>
          <rPr>
            <b/>
            <sz val="9"/>
            <rFont val="宋体"/>
            <charset val="134"/>
          </rPr>
          <t>Ti:</t>
        </r>
        <r>
          <rPr>
            <sz val="9"/>
            <rFont val="宋体"/>
            <charset val="134"/>
          </rPr>
          <t xml:space="preserve">
志愿时长40 +4</t>
        </r>
      </text>
    </comment>
    <comment ref="P25" authorId="0">
      <text>
        <r>
          <rPr>
            <b/>
            <sz val="9"/>
            <rFont val="宋体"/>
            <charset val="134"/>
          </rPr>
          <t>Ti:</t>
        </r>
        <r>
          <rPr>
            <sz val="9"/>
            <rFont val="宋体"/>
            <charset val="134"/>
          </rPr>
          <t xml:space="preserve">
院羽毛球赛第二名</t>
        </r>
      </text>
    </comment>
    <comment ref="F26" authorId="5">
      <text>
        <r>
          <rPr>
            <sz val="9"/>
            <rFont val="宋体"/>
            <charset val="134"/>
          </rPr>
          <t>Inferno:
志愿时长16h  1.2
讲座8次      2.8
校级文明寝室 3</t>
        </r>
      </text>
    </comment>
    <comment ref="F27" authorId="3">
      <text>
        <r>
          <rPr>
            <sz val="9"/>
            <rFont val="宋体"/>
            <charset val="134"/>
          </rPr>
          <t>19732:
志愿者4.53小时-1.2</t>
        </r>
      </text>
    </comment>
    <comment ref="L27" authorId="3">
      <text>
        <r>
          <rPr>
            <sz val="9"/>
            <rFont val="宋体"/>
            <charset val="134"/>
          </rPr>
          <t>19732:
收入会议+7</t>
        </r>
      </text>
    </comment>
    <comment ref="F28" authorId="0">
      <text>
        <r>
          <rPr>
            <b/>
            <sz val="9"/>
            <rFont val="宋体"/>
            <charset val="134"/>
          </rPr>
          <t>四夕:</t>
        </r>
        <r>
          <rPr>
            <sz val="9"/>
            <rFont val="宋体"/>
            <charset val="134"/>
          </rPr>
          <t xml:space="preserve">
校级文明寝室+3；寝室长+1；志愿时长20.87h，+10h*0.2，+2分 共6分</t>
        </r>
      </text>
    </comment>
    <comment ref="F29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志愿时长0小时</t>
        </r>
      </text>
    </comment>
    <comment ref="L29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挑战杯国家三等奖 +6.5</t>
        </r>
      </text>
    </comment>
    <comment ref="F30" authorId="3">
      <text>
        <r>
          <rPr>
            <sz val="9"/>
            <rFont val="宋体"/>
            <charset val="134"/>
          </rPr>
          <t xml:space="preserve">19732:
志愿者16h+1.2
科研委员称职+3
</t>
        </r>
      </text>
    </comment>
    <comment ref="F31" authorId="0">
      <text>
        <r>
          <rPr>
            <b/>
            <sz val="9"/>
            <rFont val="宋体"/>
            <charset val="134"/>
          </rPr>
          <t>陈骏:</t>
        </r>
        <r>
          <rPr>
            <sz val="9"/>
            <rFont val="宋体"/>
            <charset val="134"/>
          </rPr>
          <t xml:space="preserve">
志愿者时长32.6h</t>
        </r>
      </text>
    </comment>
    <comment ref="L31" authorId="0">
      <text>
        <r>
          <rPr>
            <b/>
            <sz val="9"/>
            <rFont val="宋体"/>
            <charset val="134"/>
          </rPr>
          <t>陈骏:</t>
        </r>
        <r>
          <rPr>
            <sz val="9"/>
            <rFont val="宋体"/>
            <charset val="134"/>
          </rPr>
          <t xml:space="preserve">
第一作者发表ASOC，权威期刊B级论文40*1
审核：审核：刊发日期以检索证明上面的出
版年为准，成果取得日期需在 2024 年 9 月 1 日-2025 年 8月 31 日。故不加分
</t>
        </r>
      </text>
    </comment>
    <comment ref="F32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寝室长 1分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志愿时长4.5小时 -1.1分</t>
        </r>
      </text>
    </comment>
    <comment ref="P32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院羽毛球第二名</t>
        </r>
      </text>
    </comment>
    <comment ref="F33" authorId="3">
      <text>
        <r>
          <rPr>
            <sz val="9"/>
            <rFont val="宋体"/>
            <charset val="134"/>
          </rPr>
          <t>19732:
志愿时长21.31小时+2.26</t>
        </r>
      </text>
    </comment>
    <comment ref="P33" authorId="3">
      <text>
        <r>
          <rPr>
            <sz val="9"/>
            <rFont val="宋体"/>
            <charset val="134"/>
          </rPr>
          <t xml:space="preserve">19732:
羽毛球院三等奖1分
</t>
        </r>
      </text>
    </comment>
    <comment ref="F34" authorId="0">
      <text>
        <r>
          <rPr>
            <b/>
            <sz val="9"/>
            <rFont val="宋体"/>
            <charset val="134"/>
          </rPr>
          <t>南风眠:</t>
        </r>
        <r>
          <rPr>
            <sz val="9"/>
            <rFont val="宋体"/>
            <charset val="134"/>
          </rPr>
          <t xml:space="preserve">
讲座6次</t>
        </r>
      </text>
    </comment>
    <comment ref="F35" authorId="0">
      <text>
        <r>
          <rPr>
            <b/>
            <sz val="9"/>
            <rFont val="宋体"/>
            <charset val="134"/>
          </rPr>
          <t>彷徨的十字路口:</t>
        </r>
        <r>
          <rPr>
            <sz val="9"/>
            <rFont val="宋体"/>
            <charset val="134"/>
          </rPr>
          <t xml:space="preserve">
讲座6次</t>
        </r>
      </text>
    </comment>
    <comment ref="F36" authorId="0">
      <text>
        <r>
          <rPr>
            <b/>
            <sz val="9"/>
            <rFont val="宋体"/>
            <charset val="134"/>
          </rPr>
          <t>曾剃头:</t>
        </r>
        <r>
          <rPr>
            <sz val="9"/>
            <rFont val="宋体"/>
            <charset val="134"/>
          </rPr>
          <t xml:space="preserve">
其他学生干部 基本称职+1 志愿时长5h +1</t>
        </r>
      </text>
    </comment>
    <comment ref="F37" authorId="0">
      <text>
        <r>
          <rPr>
            <b/>
            <sz val="9"/>
            <rFont val="宋体"/>
            <charset val="134"/>
          </rPr>
          <t>勿忘，心安:</t>
        </r>
        <r>
          <rPr>
            <sz val="9"/>
            <rFont val="宋体"/>
            <charset val="134"/>
          </rPr>
          <t xml:space="preserve">
志愿者时长加分36.2h</t>
        </r>
      </text>
    </comment>
    <comment ref="L37" authorId="0">
      <text>
        <r>
          <rPr>
            <b/>
            <sz val="9"/>
            <rFont val="宋体"/>
            <charset val="134"/>
          </rPr>
          <t>勿忘，心安:</t>
        </r>
        <r>
          <rPr>
            <sz val="9"/>
            <rFont val="宋体"/>
            <charset val="134"/>
          </rPr>
          <t xml:space="preserve">
发表TMC论文期刊一篇，权威期刊A 加60
经研办核查，发现论文的实际出版日期为2025年10月，不符合本次综测成果认定区间，故不加分</t>
        </r>
      </text>
    </comment>
    <comment ref="F38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文明寝室+3；志愿时长16.96h +1.39分
违规停车-4</t>
        </r>
      </text>
    </comment>
    <comment ref="F39" authorId="6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志愿时长10h</t>
        </r>
      </text>
    </comment>
    <comment ref="F40" authorId="0">
      <text>
        <r>
          <rPr>
            <b/>
            <sz val="9"/>
            <rFont val="宋体"/>
            <charset val="134"/>
          </rPr>
          <t>Sneike:</t>
        </r>
        <r>
          <rPr>
            <sz val="9"/>
            <rFont val="宋体"/>
            <charset val="134"/>
          </rPr>
          <t xml:space="preserve">
志愿时长20h  +2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称职主要学生干部 +6</t>
        </r>
        <r>
          <rPr>
            <b/>
            <sz val="9"/>
            <rFont val="宋体"/>
            <charset val="134"/>
          </rPr>
          <t xml:space="preserve">
波波只会干饭:</t>
        </r>
        <r>
          <rPr>
            <sz val="9"/>
            <rFont val="宋体"/>
            <charset val="134"/>
          </rPr>
          <t xml:space="preserve">
院级优秀团干 +4
审核：班长称职+4.5分
</t>
        </r>
      </text>
    </comment>
    <comment ref="F41" authorId="0">
      <text>
        <r>
          <rPr>
            <b/>
            <sz val="9"/>
            <rFont val="宋体"/>
            <charset val="134"/>
          </rPr>
          <t>HanTal:</t>
        </r>
        <r>
          <rPr>
            <sz val="9"/>
            <rFont val="宋体"/>
            <charset val="134"/>
          </rPr>
          <t xml:space="preserve">
志愿20h+2</t>
        </r>
      </text>
    </comment>
    <comment ref="F42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志愿时长1.5小时 -1.7分</t>
        </r>
      </text>
    </comment>
    <comment ref="F43" authorId="0">
      <text>
        <r>
          <rPr>
            <b/>
            <sz val="9"/>
            <rFont val="宋体"/>
            <charset val="134"/>
          </rPr>
          <t>波波只会干饭:</t>
        </r>
        <r>
          <rPr>
            <sz val="9"/>
            <rFont val="宋体"/>
            <charset val="134"/>
          </rPr>
          <t xml:space="preserve">
志愿时长0小时</t>
        </r>
      </text>
    </comment>
    <comment ref="F44" authorId="2">
      <text>
        <r>
          <rPr>
            <sz val="9"/>
            <rFont val="宋体"/>
            <charset val="134"/>
          </rPr>
          <t>86158:
志愿时长0小时 （-2）</t>
        </r>
      </text>
    </comment>
    <comment ref="F45" authorId="2">
      <text>
        <r>
          <rPr>
            <sz val="9"/>
            <rFont val="宋体"/>
            <charset val="134"/>
          </rPr>
          <t>86158:
志愿时长0（-2）</t>
        </r>
      </text>
    </comment>
    <comment ref="F46" authorId="0">
      <text>
        <r>
          <rPr>
            <sz val="9"/>
            <rFont val="宋体"/>
            <charset val="134"/>
          </rPr>
          <t>初识:
志愿时长0：-2</t>
        </r>
      </text>
    </comment>
    <comment ref="F47" authorId="0">
      <text>
        <r>
          <rPr>
            <sz val="9"/>
            <rFont val="宋体"/>
            <charset val="134"/>
          </rPr>
          <t>初识:
志愿时长0：-2</t>
        </r>
      </text>
    </comment>
    <comment ref="F48" authorId="1">
      <text>
        <r>
          <rPr>
            <sz val="9"/>
            <rFont val="宋体"/>
            <charset val="134"/>
          </rPr>
          <t>小飞侠:
志愿者时长0h，-2</t>
        </r>
      </text>
    </comment>
    <comment ref="F49" authorId="3">
      <text>
        <r>
          <rPr>
            <sz val="9"/>
            <rFont val="宋体"/>
            <charset val="134"/>
          </rPr>
          <t xml:space="preserve">19732:
志愿者时长0小时-2分
校级文明寝室+3分
寝室安全整改，插座未断电-3
</t>
        </r>
      </text>
    </comment>
    <comment ref="L49" authorId="7">
      <text>
        <r>
          <rPr>
            <sz val="9"/>
            <rFont val="宋体"/>
            <charset val="134"/>
          </rPr>
          <t xml:space="preserve">SCI一区论文+60
审核：审核：刊发日期以检索证明上面的出
版年为准，成果取得日期需在 2024 年 9 月 1 日-2025 年 8月 31 日。故不加分
</t>
        </r>
      </text>
    </comment>
    <comment ref="F50" authorId="3">
      <text>
        <r>
          <rPr>
            <sz val="9"/>
            <rFont val="宋体"/>
            <charset val="134"/>
          </rPr>
          <t>19732:
志愿者0h</t>
        </r>
      </text>
    </comment>
    <comment ref="F51" authorId="0">
      <text>
        <r>
          <rPr>
            <b/>
            <sz val="9"/>
            <rFont val="宋体"/>
            <charset val="134"/>
          </rPr>
          <t>三角形:</t>
        </r>
        <r>
          <rPr>
            <sz val="9"/>
            <rFont val="宋体"/>
            <charset val="134"/>
          </rPr>
          <t xml:space="preserve">
志愿时长0小时 -2</t>
        </r>
        <r>
          <rPr>
            <b/>
            <sz val="9"/>
            <rFont val="宋体"/>
            <charset val="134"/>
          </rPr>
          <t xml:space="preserve">
三角形:</t>
        </r>
        <r>
          <rPr>
            <sz val="9"/>
            <rFont val="宋体"/>
            <charset val="134"/>
          </rPr>
          <t xml:space="preserve">
科研委员 称职 +3</t>
        </r>
      </text>
    </comment>
    <comment ref="F52" authorId="3">
      <text>
        <r>
          <rPr>
            <sz val="9"/>
            <rFont val="宋体"/>
            <charset val="134"/>
          </rPr>
          <t>19732:
志愿时长9小时-0.2</t>
        </r>
      </text>
    </comment>
    <comment ref="F53" authorId="2">
      <text>
        <r>
          <rPr>
            <sz val="9"/>
            <rFont val="宋体"/>
            <charset val="134"/>
          </rPr>
          <t>86158:
志愿时长-0.47</t>
        </r>
      </text>
    </comment>
    <comment ref="F54" authorId="8">
      <text>
        <r>
          <rPr>
            <sz val="9"/>
            <rFont val="宋体"/>
            <charset val="134"/>
          </rPr>
          <t>郭宜家:
1、志愿服务不满-2
2 寝室安全整改，插座未断电 -3</t>
        </r>
      </text>
    </comment>
    <comment ref="F55" authorId="9">
      <text>
        <r>
          <rPr>
            <sz val="9"/>
            <rFont val="宋体"/>
            <charset val="134"/>
          </rPr>
          <t>廖哥:
班委考核称职，+3
志愿者时长7.09h，-0.6</t>
        </r>
      </text>
    </comment>
    <comment ref="F56" authorId="3">
      <text>
        <r>
          <rPr>
            <sz val="9"/>
            <rFont val="宋体"/>
            <charset val="134"/>
          </rPr>
          <t>19732:
志愿时长0小时-2</t>
        </r>
      </text>
    </comment>
  </commentList>
</comments>
</file>

<file path=xl/comments5.xml><?xml version="1.0" encoding="utf-8"?>
<comments xmlns="http://schemas.openxmlformats.org/spreadsheetml/2006/main">
  <authors>
    <author>Unknown User</author>
    <author>Fang</author>
    <author>gang</author>
  </authors>
  <commentList>
    <comment ref="F6" authorId="0">
      <text>
        <r>
          <rPr>
            <sz val="9"/>
            <rFont val="宋体"/>
            <charset val="134"/>
          </rPr>
          <t>WPS_1649668345:
寝室长+1
WPS_1649668345:
志愿-2</t>
        </r>
        <r>
          <rPr>
            <b/>
            <sz val="9"/>
            <rFont val="宋体"/>
            <charset val="134"/>
          </rPr>
          <t xml:space="preserve">
WPS_1649668345:</t>
        </r>
        <r>
          <rPr>
            <sz val="9"/>
            <rFont val="宋体"/>
            <charset val="134"/>
          </rPr>
          <t xml:space="preserve">
未拔排插-3</t>
        </r>
      </text>
    </comment>
    <comment ref="L6" authorId="0">
      <text>
        <r>
          <rPr>
            <b/>
            <sz val="9"/>
            <rFont val="宋体"/>
            <charset val="134"/>
          </rPr>
          <t>WPS_1649668345:</t>
        </r>
        <r>
          <rPr>
            <sz val="9"/>
            <rFont val="宋体"/>
            <charset val="134"/>
          </rPr>
          <t xml:space="preserve">
1. 权威期刊B
《Neurocomputing》发表文章《SCSA: Exploring the Synergistic Effects Between Spatial and Channel Attention》（第一作者）（40）
2. 权威期刊B
《Neurocomputing》发表文章《Attention-modulated frequency-aware pooling via spatial guidance》（第一作者）（40）
3. 第十九届“挑战杯“全国大学生课外学术科技作品竞赛“揭榜挂帅”专项赛  ，全国三等奖（负责人）（25 * 150% *60%=22.5）
</t>
        </r>
      </text>
    </comment>
    <comment ref="F7" authorId="0">
      <text>
        <r>
          <rPr>
            <b/>
            <sz val="9"/>
            <rFont val="宋体"/>
            <charset val="134"/>
          </rPr>
          <t>一如远行客:</t>
        </r>
        <r>
          <rPr>
            <sz val="9"/>
            <rFont val="宋体"/>
            <charset val="134"/>
          </rPr>
          <t xml:space="preserve">
2.十佳优秀党员候选+2</t>
        </r>
        <r>
          <rPr>
            <b/>
            <sz val="9"/>
            <rFont val="宋体"/>
            <charset val="134"/>
          </rPr>
          <t xml:space="preserve">
一如远行客:</t>
        </r>
        <r>
          <rPr>
            <sz val="9"/>
            <rFont val="宋体"/>
            <charset val="134"/>
          </rPr>
          <t xml:space="preserve">
4.院级优秀团干 +4</t>
        </r>
        <r>
          <rPr>
            <b/>
            <sz val="9"/>
            <rFont val="宋体"/>
            <charset val="134"/>
          </rPr>
          <t xml:space="preserve">
一如远行客:</t>
        </r>
        <r>
          <rPr>
            <sz val="9"/>
            <rFont val="宋体"/>
            <charset val="134"/>
          </rPr>
          <t xml:space="preserve">
5.志愿时长 +4</t>
        </r>
        <r>
          <rPr>
            <b/>
            <sz val="9"/>
            <rFont val="宋体"/>
            <charset val="134"/>
          </rPr>
          <t xml:space="preserve">
一如远行客:</t>
        </r>
        <r>
          <rPr>
            <sz val="9"/>
            <rFont val="宋体"/>
            <charset val="134"/>
          </rPr>
          <t xml:space="preserve">
1.院研会就业部负责人+4.5</t>
        </r>
      </text>
    </comment>
    <comment ref="L7" authorId="0">
      <text>
        <r>
          <rPr>
            <b/>
            <sz val="9"/>
            <rFont val="宋体"/>
            <charset val="134"/>
          </rPr>
          <t>一如远行客:</t>
        </r>
        <r>
          <rPr>
            <sz val="9"/>
            <rFont val="宋体"/>
            <charset val="134"/>
          </rPr>
          <t xml:space="preserve">
1.发表权威期刊B +40</t>
        </r>
      </text>
    </comment>
    <comment ref="F8" authorId="0">
      <text>
        <r>
          <rPr>
            <b/>
            <sz val="9"/>
            <rFont val="宋体"/>
            <charset val="134"/>
          </rPr>
          <t>黑夜的儿子:</t>
        </r>
        <r>
          <rPr>
            <sz val="9"/>
            <rFont val="宋体"/>
            <charset val="134"/>
          </rPr>
          <t xml:space="preserve">
志愿者时长2h -1.6分</t>
        </r>
      </text>
    </comment>
    <comment ref="L8" authorId="0">
      <text>
        <r>
          <rPr>
            <b/>
            <sz val="9"/>
            <rFont val="宋体"/>
            <charset val="134"/>
          </rPr>
          <t>Leii:</t>
        </r>
        <r>
          <rPr>
            <sz val="9"/>
            <rFont val="宋体"/>
            <charset val="134"/>
          </rPr>
          <t xml:space="preserve">
权威B期刊＋40</t>
        </r>
      </text>
    </comment>
    <comment ref="F9" authorId="0">
      <text>
        <r>
          <rPr>
            <b/>
            <sz val="9"/>
            <rFont val="宋体"/>
            <charset val="134"/>
          </rPr>
          <t>逆流:</t>
        </r>
        <r>
          <rPr>
            <sz val="9"/>
            <rFont val="宋体"/>
            <charset val="134"/>
          </rPr>
          <t xml:space="preserve">
寝室长+1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志愿者时长0h -2分</t>
        </r>
      </text>
    </comment>
    <comment ref="L9" authorId="0">
      <text>
        <r>
          <rPr>
            <b/>
            <sz val="9"/>
            <rFont val="宋体"/>
            <charset val="134"/>
          </rPr>
          <t>逆流:</t>
        </r>
        <r>
          <rPr>
            <sz val="9"/>
            <rFont val="宋体"/>
            <charset val="134"/>
          </rPr>
          <t xml:space="preserve">
权威B期刊+40</t>
        </r>
      </text>
    </comment>
    <comment ref="F10" authorId="0">
      <text>
        <r>
          <rPr>
            <b/>
            <sz val="9"/>
            <rFont val="宋体"/>
            <charset val="134"/>
          </rPr>
          <t>念龙:</t>
        </r>
        <r>
          <rPr>
            <sz val="9"/>
            <rFont val="宋体"/>
            <charset val="134"/>
          </rPr>
          <t xml:space="preserve">
1、十佳党员+4
2、院级优秀团员+4
3、文明寝室+3
4、志愿服务+4
5、学术报告+4
6、班委考核优秀+9</t>
        </r>
      </text>
    </comment>
    <comment ref="L10" authorId="0">
      <text>
        <r>
          <rPr>
            <b/>
            <sz val="9"/>
            <rFont val="宋体"/>
            <charset val="134"/>
          </rPr>
          <t>念龙:</t>
        </r>
        <r>
          <rPr>
            <sz val="9"/>
            <rFont val="宋体"/>
            <charset val="134"/>
          </rPr>
          <t xml:space="preserve">
1、软著一篇</t>
        </r>
      </text>
    </comment>
    <comment ref="P10" authorId="0">
      <text>
        <r>
          <rPr>
            <b/>
            <sz val="9"/>
            <rFont val="宋体"/>
            <charset val="134"/>
          </rPr>
          <t>念龙:</t>
        </r>
        <r>
          <rPr>
            <sz val="9"/>
            <rFont val="宋体"/>
            <charset val="134"/>
          </rPr>
          <t xml:space="preserve">
1、院级研究生时政知识竞赛一等奖+5
2、校级时政知识竞赛团体赛一等奖+3.33
3、院级志愿者行动先进个人+4</t>
        </r>
        <r>
          <rPr>
            <b/>
            <sz val="9"/>
            <rFont val="宋体"/>
            <charset val="134"/>
          </rPr>
          <t xml:space="preserve">
张念龙:</t>
        </r>
        <r>
          <rPr>
            <sz val="9"/>
            <rFont val="宋体"/>
            <charset val="134"/>
          </rPr>
          <t xml:space="preserve">
1和2只能选择一个加，加第一个</t>
        </r>
      </text>
    </comment>
    <comment ref="F11" authorId="0">
      <text>
        <r>
          <rPr>
            <b/>
            <sz val="9"/>
            <rFont val="宋体"/>
            <charset val="134"/>
          </rPr>
          <t>哈哈:</t>
        </r>
        <r>
          <rPr>
            <sz val="9"/>
            <rFont val="宋体"/>
            <charset val="134"/>
          </rPr>
          <t xml:space="preserve">
1、校级最美寝室成员+5分
2、校优秀团干+8
3、志愿服务时长18.2小时+1.6分
4、学术报告7次+2.4分
5、支委考核优秀+6分</t>
        </r>
      </text>
    </comment>
    <comment ref="P11" authorId="0">
      <text>
        <r>
          <rPr>
            <b/>
            <sz val="9"/>
            <rFont val="宋体"/>
            <charset val="134"/>
          </rPr>
          <t>哈哈:</t>
        </r>
        <r>
          <rPr>
            <sz val="9"/>
            <rFont val="宋体"/>
            <charset val="134"/>
          </rPr>
          <t xml:space="preserve">
1、院羽毛球比赛女双一等奖+5分
2、院羽毛球比赛混双二等奖+3分
3、师范技能大赛一等奖+5分</t>
        </r>
      </text>
    </comment>
    <comment ref="F12" authorId="0">
      <text>
        <r>
          <rPr>
            <b/>
            <sz val="9"/>
            <rFont val="宋体"/>
            <charset val="134"/>
          </rPr>
          <t>千岛:</t>
        </r>
        <r>
          <rPr>
            <sz val="9"/>
            <rFont val="宋体"/>
            <charset val="134"/>
          </rPr>
          <t xml:space="preserve">
寝室长+1</t>
        </r>
        <r>
          <rPr>
            <b/>
            <sz val="9"/>
            <rFont val="宋体"/>
            <charset val="134"/>
          </rPr>
          <t xml:space="preserve">
千岛:</t>
        </r>
        <r>
          <rPr>
            <sz val="9"/>
            <rFont val="宋体"/>
            <charset val="134"/>
          </rPr>
          <t xml:space="preserve">
志愿者-1</t>
        </r>
      </text>
    </comment>
    <comment ref="L12" authorId="0">
      <text>
        <r>
          <rPr>
            <b/>
            <sz val="9"/>
            <rFont val="宋体"/>
            <charset val="134"/>
          </rPr>
          <t>千岛:</t>
        </r>
        <r>
          <rPr>
            <sz val="9"/>
            <rFont val="宋体"/>
            <charset val="134"/>
          </rPr>
          <t xml:space="preserve">
一级期刊+20，软著+2</t>
        </r>
      </text>
    </comment>
    <comment ref="F13" authorId="0">
      <text>
        <r>
          <rPr>
            <b/>
            <sz val="9"/>
            <rFont val="宋体"/>
            <charset val="134"/>
          </rPr>
          <t>黑夜:</t>
        </r>
        <r>
          <rPr>
            <sz val="9"/>
            <rFont val="宋体"/>
            <charset val="134"/>
          </rPr>
          <t xml:space="preserve">
1.文明宿舍+3</t>
        </r>
        <r>
          <rPr>
            <b/>
            <sz val="9"/>
            <rFont val="宋体"/>
            <charset val="134"/>
          </rPr>
          <t xml:space="preserve">
念龙:</t>
        </r>
        <r>
          <rPr>
            <sz val="9"/>
            <rFont val="宋体"/>
            <charset val="134"/>
          </rPr>
          <t xml:space="preserve">
志愿服务-1.2</t>
        </r>
      </text>
    </comment>
    <comment ref="L13" authorId="0">
      <text>
        <r>
          <rPr>
            <b/>
            <sz val="9"/>
            <rFont val="宋体"/>
            <charset val="134"/>
          </rPr>
          <t>黑夜:</t>
        </r>
        <r>
          <rPr>
            <sz val="9"/>
            <rFont val="宋体"/>
            <charset val="134"/>
          </rPr>
          <t xml:space="preserve">
1.一级期刊 +20</t>
        </r>
      </text>
    </comment>
    <comment ref="F14" authorId="0">
      <text>
        <r>
          <rPr>
            <b/>
            <sz val="9"/>
            <rFont val="宋体"/>
            <charset val="134"/>
          </rPr>
          <t>冒险:</t>
        </r>
        <r>
          <rPr>
            <sz val="9"/>
            <rFont val="宋体"/>
            <charset val="134"/>
          </rPr>
          <t xml:space="preserve">
1、校级最美寝室成员+5分
2、志愿服务时长18.59小时+1.7分
3、寝室长+1
4、寝室文化节+0.75</t>
        </r>
      </text>
    </comment>
    <comment ref="L14" authorId="0">
      <text>
        <r>
          <rPr>
            <b/>
            <sz val="9"/>
            <rFont val="宋体"/>
            <charset val="134"/>
          </rPr>
          <t>冒险:</t>
        </r>
        <r>
          <rPr>
            <sz val="9"/>
            <rFont val="宋体"/>
            <charset val="134"/>
          </rPr>
          <t xml:space="preserve">
省级科研项目结项负责人+15
审核：项目立项和结题时，各按对应等级标准的50%加分。
25*0.5*0.6=7.5分
省级科研项目结项负责人+7.5分
存在立项证明材料+7.5分</t>
        </r>
      </text>
    </comment>
    <comment ref="P14" authorId="0">
      <text>
        <r>
          <rPr>
            <b/>
            <sz val="9"/>
            <rFont val="宋体"/>
            <charset val="134"/>
          </rPr>
          <t>爆零自动机:</t>
        </r>
        <r>
          <rPr>
            <sz val="9"/>
            <rFont val="宋体"/>
            <charset val="134"/>
          </rPr>
          <t xml:space="preserve">
趣味运动会团体赛第一 +0.5分</t>
        </r>
      </text>
    </comment>
    <comment ref="F15" authorId="0">
      <text>
        <r>
          <rPr>
            <b/>
            <sz val="9"/>
            <rFont val="宋体"/>
            <charset val="134"/>
          </rPr>
          <t>伦敦大笨钟:</t>
        </r>
        <r>
          <rPr>
            <sz val="9"/>
            <rFont val="宋体"/>
            <charset val="134"/>
          </rPr>
          <t xml:space="preserve">
1、十佳党员候选奖+2
2、最美寝室+5
3、志愿服务27.5h +3.5
4、讲座11次+4
5、支部宣传委员考核良好 +3
违规停车-2</t>
        </r>
      </text>
    </comment>
    <comment ref="L15" authorId="0">
      <text>
        <r>
          <rPr>
            <b/>
            <sz val="9"/>
            <rFont val="宋体"/>
            <charset val="134"/>
          </rPr>
          <t>伦敦大笨钟:</t>
        </r>
        <r>
          <rPr>
            <sz val="9"/>
            <rFont val="宋体"/>
            <charset val="134"/>
          </rPr>
          <t xml:space="preserve">
软著</t>
        </r>
      </text>
    </comment>
    <comment ref="P15" authorId="0">
      <text>
        <r>
          <rPr>
            <b/>
            <sz val="9"/>
            <rFont val="宋体"/>
            <charset val="134"/>
          </rPr>
          <t>伦敦大笨钟:</t>
        </r>
        <r>
          <rPr>
            <sz val="9"/>
            <rFont val="宋体"/>
            <charset val="134"/>
          </rPr>
          <t xml:space="preserve">
1、羽你一起羽毛球学生赛女双第二名 +5
2、羽你一起羽毛球学生赛混双第一名 +5
3、羽你一起羽毛球师生赛赛女双第二名+5
4、羽你一起羽毛球师生赛混双三等奖+1
5、趣味运动会团体赛第一 +0.5
6、心理学院&amp;计算机学院拔河友谊第一 +0.5</t>
        </r>
      </text>
    </comment>
    <comment ref="F16" authorId="0">
      <text>
        <r>
          <rPr>
            <b/>
            <sz val="9"/>
            <rFont val="宋体"/>
            <charset val="134"/>
          </rPr>
          <t>盛古:</t>
        </r>
        <r>
          <rPr>
            <sz val="9"/>
            <rFont val="宋体"/>
            <charset val="134"/>
          </rPr>
          <t xml:space="preserve">
1、生活委员优秀 6
2、志愿时长 4
3、学术报告 2.4
4、寝室不达标 -3</t>
        </r>
      </text>
    </comment>
    <comment ref="L16" authorId="0">
      <text>
        <r>
          <rPr>
            <b/>
            <sz val="9"/>
            <rFont val="宋体"/>
            <charset val="134"/>
          </rPr>
          <t>盛古:</t>
        </r>
        <r>
          <rPr>
            <sz val="9"/>
            <rFont val="宋体"/>
            <charset val="134"/>
          </rPr>
          <t xml:space="preserve">
1、计算机软件著作权登记 2
2、浙江省教育厅一般科研项目立项 7.5
3、浙江师范大学实践项目 2</t>
        </r>
        <r>
          <rPr>
            <b/>
            <sz val="9"/>
            <rFont val="宋体"/>
            <charset val="134"/>
          </rPr>
          <t xml:space="preserve">
念龙:</t>
        </r>
        <r>
          <rPr>
            <sz val="9"/>
            <rFont val="宋体"/>
            <charset val="134"/>
          </rPr>
          <t xml:space="preserve">
2、立项主要负责人：25*0.5*0.6=7.5
3、10*0.5*0.4=2</t>
        </r>
      </text>
    </comment>
    <comment ref="F17" authorId="0">
      <text>
        <r>
          <rPr>
            <b/>
            <sz val="9"/>
            <rFont val="宋体"/>
            <charset val="134"/>
          </rPr>
          <t>安:</t>
        </r>
        <r>
          <rPr>
            <sz val="9"/>
            <rFont val="宋体"/>
            <charset val="134"/>
          </rPr>
          <t xml:space="preserve">
1、十佳党员候选+2
 2、校最美寝室+5 
3、志愿服务33h +4 
4、学术报告11次+4 
5、校优秀团干+8
6、院研会社工部负责人考核合格+4.5</t>
        </r>
      </text>
    </comment>
    <comment ref="L17" authorId="0">
      <text>
        <r>
          <rPr>
            <b/>
            <sz val="9"/>
            <rFont val="宋体"/>
            <charset val="134"/>
          </rPr>
          <t>安:</t>
        </r>
        <r>
          <rPr>
            <sz val="9"/>
            <rFont val="宋体"/>
            <charset val="134"/>
          </rPr>
          <t xml:space="preserve">
软著+2</t>
        </r>
      </text>
    </comment>
    <comment ref="P17" authorId="0">
      <text>
        <r>
          <rPr>
            <b/>
            <sz val="9"/>
            <rFont val="宋体"/>
            <charset val="134"/>
          </rPr>
          <t>安:</t>
        </r>
        <r>
          <rPr>
            <sz val="9"/>
            <rFont val="宋体"/>
            <charset val="134"/>
          </rPr>
          <t xml:space="preserve">
1、羽你一起羽毛球学生赛女双二等奖 +3 2、羽你一起羽毛球师生赛赛女双三等奖+1 
3、院时政知识竞赛优胜奖+0.5 
4、趣味运动会团体赛第一 +0.5 
5、心理学院&amp;计算机学院拔河友谊第一 +0.5</t>
        </r>
      </text>
    </comment>
    <comment ref="F18" authorId="0">
      <text>
        <r>
          <rPr>
            <sz val="9"/>
            <rFont val="宋体"/>
            <charset val="134"/>
          </rPr>
          <t xml:space="preserve">L.QX:
志愿+3.8
院级优秀团干+4
最美寝室+5
L.QX:
优秀学生干部 +9
</t>
        </r>
      </text>
    </comment>
    <comment ref="L18" authorId="0">
      <text>
        <r>
          <rPr>
            <b/>
            <sz val="9"/>
            <rFont val="宋体"/>
            <charset val="134"/>
          </rPr>
          <t>L.QX:</t>
        </r>
        <r>
          <rPr>
            <sz val="9"/>
            <rFont val="宋体"/>
            <charset val="134"/>
          </rPr>
          <t xml:space="preserve">
软著+2</t>
        </r>
      </text>
    </comment>
    <comment ref="P18" authorId="0">
      <text>
        <r>
          <rPr>
            <b/>
            <sz val="9"/>
            <rFont val="宋体"/>
            <charset val="134"/>
          </rPr>
          <t>L.QX:</t>
        </r>
        <r>
          <rPr>
            <sz val="9"/>
            <rFont val="宋体"/>
            <charset val="134"/>
          </rPr>
          <t xml:space="preserve">
寝室文化节二等奖</t>
        </r>
      </text>
    </comment>
    <comment ref="F19" authorId="0">
      <text>
        <r>
          <rPr>
            <b/>
            <sz val="9"/>
            <rFont val="宋体"/>
            <charset val="134"/>
          </rPr>
          <t>陈岳BB:</t>
        </r>
        <r>
          <rPr>
            <sz val="9"/>
            <rFont val="宋体"/>
            <charset val="134"/>
          </rPr>
          <t xml:space="preserve">
1.志愿服务 +3.3
2.文明寝室 +3
3.寝室长 +1</t>
        </r>
      </text>
    </comment>
    <comment ref="L19" authorId="0">
      <text>
        <r>
          <rPr>
            <b/>
            <sz val="9"/>
            <rFont val="宋体"/>
            <charset val="134"/>
          </rPr>
          <t>陈岳BB:</t>
        </r>
        <r>
          <rPr>
            <sz val="9"/>
            <rFont val="宋体"/>
            <charset val="134"/>
          </rPr>
          <t xml:space="preserve">
1.软著 +2
2.华为杯国二 +8.4
3.二级期刊二作 +5
4.二级期刊二座 +5</t>
        </r>
        <r>
          <rPr>
            <b/>
            <sz val="9"/>
            <rFont val="宋体"/>
            <charset val="134"/>
          </rPr>
          <t xml:space="preserve">
张念龙:</t>
        </r>
        <r>
          <rPr>
            <sz val="9"/>
            <rFont val="宋体"/>
            <charset val="134"/>
          </rPr>
          <t xml:space="preserve">
学院反馈华为杯不属于学院竞赛清单，不予加分</t>
        </r>
      </text>
    </comment>
    <comment ref="F20" authorId="0">
      <text>
        <r>
          <rPr>
            <b/>
            <sz val="9"/>
            <rFont val="宋体"/>
            <charset val="134"/>
          </rPr>
          <t>Xiang Jia Hao:</t>
        </r>
        <r>
          <rPr>
            <sz val="9"/>
            <rFont val="宋体"/>
            <charset val="134"/>
          </rPr>
          <t xml:space="preserve">
志愿活动 3.39</t>
        </r>
        <r>
          <rPr>
            <b/>
            <sz val="9"/>
            <rFont val="宋体"/>
            <charset val="134"/>
          </rPr>
          <t xml:space="preserve">
Xiang Jia Hao:</t>
        </r>
        <r>
          <rPr>
            <sz val="9"/>
            <rFont val="宋体"/>
            <charset val="134"/>
          </rPr>
          <t xml:space="preserve">
讲座2.8</t>
        </r>
        <r>
          <rPr>
            <b/>
            <sz val="9"/>
            <rFont val="宋体"/>
            <charset val="134"/>
          </rPr>
          <t xml:space="preserve">
Xiang Jia Hao:</t>
        </r>
        <r>
          <rPr>
            <sz val="9"/>
            <rFont val="宋体"/>
            <charset val="134"/>
          </rPr>
          <t xml:space="preserve">
校优秀团干 8</t>
        </r>
        <r>
          <rPr>
            <b/>
            <sz val="9"/>
            <rFont val="宋体"/>
            <charset val="134"/>
          </rPr>
          <t xml:space="preserve">
Xiang Jia Hao:</t>
        </r>
        <r>
          <rPr>
            <sz val="9"/>
            <rFont val="宋体"/>
            <charset val="134"/>
          </rPr>
          <t xml:space="preserve">
研会干部考核优秀 9</t>
        </r>
      </text>
    </comment>
    <comment ref="P20" authorId="0">
      <text>
        <r>
          <rPr>
            <b/>
            <sz val="9"/>
            <rFont val="宋体"/>
            <charset val="134"/>
          </rPr>
          <t>Xiang Jia Hao:</t>
        </r>
        <r>
          <rPr>
            <sz val="9"/>
            <rFont val="宋体"/>
            <charset val="134"/>
          </rPr>
          <t xml:space="preserve">
四星研会评比</t>
        </r>
      </text>
    </comment>
    <comment ref="F21" authorId="0">
      <text>
        <r>
          <rPr>
            <b/>
            <sz val="9"/>
            <rFont val="宋体"/>
            <charset val="134"/>
          </rPr>
          <t>黑夜的儿子:</t>
        </r>
        <r>
          <rPr>
            <sz val="9"/>
            <rFont val="宋体"/>
            <charset val="134"/>
          </rPr>
          <t xml:space="preserve">
志愿者时长0h -2</t>
        </r>
      </text>
    </comment>
    <comment ref="L21" authorId="0">
      <text>
        <r>
          <rPr>
            <b/>
            <sz val="9"/>
            <rFont val="宋体"/>
            <charset val="134"/>
          </rPr>
          <t>WPS_1646035675:</t>
        </r>
        <r>
          <rPr>
            <sz val="9"/>
            <rFont val="宋体"/>
            <charset val="134"/>
          </rPr>
          <t xml:space="preserve">
一级期刊+20</t>
        </r>
      </text>
    </comment>
    <comment ref="F22" authorId="0">
      <text>
        <r>
          <rPr>
            <b/>
            <sz val="9"/>
            <rFont val="宋体"/>
            <charset val="134"/>
          </rPr>
          <t>:76:</t>
        </r>
        <r>
          <rPr>
            <sz val="9"/>
            <rFont val="宋体"/>
            <charset val="134"/>
          </rPr>
          <t xml:space="preserve">
1.研会主席团考核优秀：9
2.最美寝室成员：5
3.志愿时长：4
4.讲座次数：3.6
5.时政知识竞赛优秀奖：0.5
6.文明寝室成员：3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最美寝室和文明寝室只能加一个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时政常识加在文体</t>
        </r>
      </text>
    </comment>
    <comment ref="P22" authorId="0">
      <text>
        <r>
          <rPr>
            <b/>
            <sz val="9"/>
            <rFont val="宋体"/>
            <charset val="134"/>
          </rPr>
          <t>:76:</t>
        </r>
        <r>
          <rPr>
            <sz val="9"/>
            <rFont val="宋体"/>
            <charset val="134"/>
          </rPr>
          <t xml:space="preserve">
1.研会四星：0.47
2.拔河三等奖：0.1
3.寝室文化节二等奖：0.75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时政常识+0.5</t>
        </r>
      </text>
    </comment>
    <comment ref="F23" authorId="0">
      <text>
        <r>
          <rPr>
            <b/>
            <sz val="9"/>
            <rFont val="宋体"/>
            <charset val="134"/>
          </rPr>
          <t>了无生趣:</t>
        </r>
        <r>
          <rPr>
            <sz val="9"/>
            <rFont val="宋体"/>
            <charset val="134"/>
          </rPr>
          <t xml:space="preserve">
1、文明寝室+3
2、寝室长+1
3、志愿服务+4</t>
        </r>
      </text>
    </comment>
    <comment ref="L23" authorId="0">
      <text>
        <r>
          <rPr>
            <b/>
            <sz val="9"/>
            <rFont val="宋体"/>
            <charset val="134"/>
          </rPr>
          <t>了无生趣:</t>
        </r>
        <r>
          <rPr>
            <sz val="9"/>
            <rFont val="宋体"/>
            <charset val="134"/>
          </rPr>
          <t xml:space="preserve">
1、在国际性或全国性学术会议大会上宣读的论文+10</t>
        </r>
      </text>
    </comment>
    <comment ref="F24" authorId="0">
      <text>
        <r>
          <rPr>
            <b/>
            <sz val="9"/>
            <rFont val="宋体"/>
            <charset val="134"/>
          </rPr>
          <t>harder centaur:</t>
        </r>
        <r>
          <rPr>
            <sz val="9"/>
            <rFont val="宋体"/>
            <charset val="134"/>
          </rPr>
          <t xml:space="preserve">
1、十佳党员+4
2、校最美寝室+5
3、志愿服务31.5h +4
4、学术报告9次+3.2
5、党支部组织委员（优秀）+6</t>
        </r>
      </text>
    </comment>
    <comment ref="F25" authorId="0">
      <text>
        <r>
          <rPr>
            <b/>
            <sz val="9"/>
            <rFont val="宋体"/>
            <charset val="134"/>
          </rPr>
          <t>沧海月明:</t>
        </r>
        <r>
          <rPr>
            <sz val="9"/>
            <rFont val="宋体"/>
            <charset val="134"/>
          </rPr>
          <t xml:space="preserve">
1、十佳党员+4
2、院级优秀团员+4
3、文明寝室+3
5、志愿服务30h+4
6、学术报告9次+3.2
7.党支部组织委员+3
寝室安全整改，插座未断电-3
</t>
        </r>
      </text>
    </comment>
    <comment ref="L25" authorId="0">
      <text>
        <r>
          <rPr>
            <b/>
            <sz val="9"/>
            <rFont val="宋体"/>
            <charset val="134"/>
          </rPr>
          <t>沧海月明:</t>
        </r>
        <r>
          <rPr>
            <sz val="9"/>
            <rFont val="宋体"/>
            <charset val="134"/>
          </rPr>
          <t xml:space="preserve">
软著</t>
        </r>
      </text>
    </comment>
    <comment ref="P25" authorId="0">
      <text>
        <r>
          <rPr>
            <b/>
            <sz val="9"/>
            <rFont val="宋体"/>
            <charset val="134"/>
          </rPr>
          <t>沧海月明:</t>
        </r>
        <r>
          <rPr>
            <sz val="9"/>
            <rFont val="宋体"/>
            <charset val="134"/>
          </rPr>
          <t xml:space="preserve">
趣味运动会团体第一+0.5</t>
        </r>
      </text>
    </comment>
    <comment ref="F26" authorId="0">
      <text>
        <r>
          <rPr>
            <b/>
            <sz val="9"/>
            <rFont val="宋体"/>
            <charset val="134"/>
          </rPr>
          <t>爆零自动机:</t>
        </r>
        <r>
          <rPr>
            <sz val="9"/>
            <rFont val="宋体"/>
            <charset val="134"/>
          </rPr>
          <t xml:space="preserve">
1、校最美寝室+5
2、志愿服务30h +4
3、学术报告8次+2.8
4、团支书（优秀）+9</t>
        </r>
      </text>
    </comment>
    <comment ref="L26" authorId="0">
      <text>
        <r>
          <rPr>
            <b/>
            <sz val="9"/>
            <rFont val="宋体"/>
            <charset val="134"/>
          </rPr>
          <t>爆零自动机:</t>
        </r>
        <r>
          <rPr>
            <sz val="9"/>
            <rFont val="宋体"/>
            <charset val="134"/>
          </rPr>
          <t xml:space="preserve">
中国发明专利授权+20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不是第一完成人无法加分 </t>
        </r>
        <r>
          <rPr>
            <b/>
            <sz val="9"/>
            <rFont val="宋体"/>
            <charset val="134"/>
          </rPr>
          <t xml:space="preserve">
爆零自动机:</t>
        </r>
        <r>
          <rPr>
            <sz val="9"/>
            <rFont val="宋体"/>
            <charset val="134"/>
          </rPr>
          <t xml:space="preserve">
1、发明专利授权+20</t>
        </r>
      </text>
    </comment>
    <comment ref="P26" authorId="0">
      <text>
        <r>
          <rPr>
            <b/>
            <sz val="9"/>
            <rFont val="宋体"/>
            <charset val="134"/>
          </rPr>
          <t>爆零自动机:</t>
        </r>
        <r>
          <rPr>
            <sz val="9"/>
            <rFont val="宋体"/>
            <charset val="134"/>
          </rPr>
          <t xml:space="preserve">
趣味运动会团体赛第一 +0.5分</t>
        </r>
      </text>
    </comment>
    <comment ref="F27" authorId="0">
      <text>
        <r>
          <rPr>
            <b/>
            <sz val="9"/>
            <rFont val="宋体"/>
            <charset val="134"/>
          </rPr>
          <t>12580:</t>
        </r>
        <r>
          <rPr>
            <sz val="9"/>
            <rFont val="宋体"/>
            <charset val="134"/>
          </rPr>
          <t xml:space="preserve">
1-校优秀团员+8
2-校文明寝室+3
3-志愿活动+3.08
4-学术讲座+2.4
5-班委考核称职+4.5</t>
        </r>
      </text>
    </comment>
    <comment ref="P27" authorId="0">
      <text>
        <r>
          <rPr>
            <b/>
            <sz val="9"/>
            <rFont val="宋体"/>
            <charset val="134"/>
          </rPr>
          <t>张念龙:</t>
        </r>
        <r>
          <rPr>
            <sz val="9"/>
            <rFont val="宋体"/>
            <charset val="134"/>
          </rPr>
          <t xml:space="preserve">
1-计算机学院和心理学院友谊拔河二等奖+0.3
2-计算机学院羽毛球混双二等奖+3
3-计算机学院羽毛球男双三等奖+1</t>
        </r>
      </text>
    </comment>
    <comment ref="Q27" authorId="0">
      <text>
        <r>
          <rPr>
            <b/>
            <sz val="9"/>
            <rFont val="宋体"/>
            <charset val="134"/>
          </rPr>
          <t>12580:</t>
        </r>
        <r>
          <rPr>
            <sz val="9"/>
            <rFont val="宋体"/>
            <charset val="134"/>
          </rPr>
          <t xml:space="preserve">
1-计算机学院和心理学院友谊拔河二等奖+0.3
2-计算机学院羽毛球混双二等奖+3
3-计算机学院羽毛球男双三等奖+1</t>
        </r>
      </text>
    </comment>
    <comment ref="F28" authorId="0">
      <text>
        <r>
          <rPr>
            <b/>
            <sz val="9"/>
            <rFont val="宋体"/>
            <charset val="134"/>
          </rPr>
          <t>YIGod:</t>
        </r>
        <r>
          <rPr>
            <sz val="9"/>
            <rFont val="宋体"/>
            <charset val="134"/>
          </rPr>
          <t xml:space="preserve">
志愿+4
讲座+2</t>
        </r>
      </text>
    </comment>
    <comment ref="L28" authorId="0">
      <text>
        <r>
          <rPr>
            <b/>
            <sz val="9"/>
            <rFont val="宋体"/>
            <charset val="134"/>
          </rPr>
          <t>YIGod:</t>
        </r>
        <r>
          <rPr>
            <sz val="9"/>
            <rFont val="宋体"/>
            <charset val="134"/>
          </rPr>
          <t xml:space="preserve">
国际会议宣讲：CCF-C会议ICIC2025 发表文章《AMC—Net：Adaptive Multi-channel Sampling and Deep Reconstruction for Block-Based Image Compressive Sensing》并宣讲+10分</t>
        </r>
      </text>
    </comment>
    <comment ref="P28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篮球队训练品德纪实分（与本科生制度不同，研究生无品德纪实分）</t>
        </r>
      </text>
    </comment>
    <comment ref="F29" authorId="0">
      <text>
        <r>
          <rPr>
            <b/>
            <sz val="9"/>
            <rFont val="宋体"/>
            <charset val="134"/>
          </rPr>
          <t>胡中波:</t>
        </r>
        <r>
          <rPr>
            <sz val="9"/>
            <rFont val="宋体"/>
            <charset val="134"/>
          </rPr>
          <t xml:space="preserve">
志愿者时长42h：+4
讲座 6次：+2</t>
        </r>
      </text>
    </comment>
    <comment ref="L29" authorId="0">
      <text>
        <r>
          <rPr>
            <b/>
            <sz val="9"/>
            <rFont val="宋体"/>
            <charset val="134"/>
          </rPr>
          <t>胡中波:</t>
        </r>
        <r>
          <rPr>
            <sz val="9"/>
            <rFont val="宋体"/>
            <charset val="134"/>
          </rPr>
          <t xml:space="preserve">
CCF-C会议：+10</t>
        </r>
      </text>
    </comment>
    <comment ref="F30" authorId="0">
      <text>
        <r>
          <rPr>
            <b/>
            <sz val="9"/>
            <rFont val="宋体"/>
            <charset val="134"/>
          </rPr>
          <t>PAK KEY:</t>
        </r>
        <r>
          <rPr>
            <sz val="9"/>
            <rFont val="宋体"/>
            <charset val="134"/>
          </rPr>
          <t xml:space="preserve">
优秀团员+4</t>
        </r>
        <r>
          <rPr>
            <b/>
            <sz val="9"/>
            <rFont val="宋体"/>
            <charset val="134"/>
          </rPr>
          <t xml:space="preserve">
PAK KEY:</t>
        </r>
        <r>
          <rPr>
            <sz val="9"/>
            <rFont val="宋体"/>
            <charset val="134"/>
          </rPr>
          <t xml:space="preserve">
校级最美寝室成员+5分</t>
        </r>
        <r>
          <rPr>
            <b/>
            <sz val="9"/>
            <rFont val="宋体"/>
            <charset val="134"/>
          </rPr>
          <t xml:space="preserve">
PAK KEY:</t>
        </r>
        <r>
          <rPr>
            <sz val="9"/>
            <rFont val="宋体"/>
            <charset val="134"/>
          </rPr>
          <t xml:space="preserve">
科研委员+4</t>
        </r>
        <r>
          <rPr>
            <b/>
            <sz val="9"/>
            <rFont val="宋体"/>
            <charset val="134"/>
          </rPr>
          <t xml:space="preserve">
PAK KEY:</t>
        </r>
        <r>
          <rPr>
            <sz val="9"/>
            <rFont val="宋体"/>
            <charset val="134"/>
          </rPr>
          <t xml:space="preserve">
志愿时长+0.8</t>
        </r>
        <r>
          <rPr>
            <b/>
            <sz val="9"/>
            <rFont val="宋体"/>
            <charset val="134"/>
          </rPr>
          <t xml:space="preserve">
PAK KEY:</t>
        </r>
        <r>
          <rPr>
            <sz val="9"/>
            <rFont val="宋体"/>
            <charset val="134"/>
          </rPr>
          <t xml:space="preserve">
讲座+2.8</t>
        </r>
      </text>
    </comment>
    <comment ref="P30" authorId="0">
      <text>
        <r>
          <rPr>
            <b/>
            <sz val="9"/>
            <rFont val="宋体"/>
            <charset val="134"/>
          </rPr>
          <t>PAK KEY:</t>
        </r>
        <r>
          <rPr>
            <sz val="9"/>
            <rFont val="宋体"/>
            <charset val="134"/>
          </rPr>
          <t xml:space="preserve">
羽毛球二等奖+3</t>
        </r>
        <r>
          <rPr>
            <b/>
            <sz val="9"/>
            <rFont val="宋体"/>
            <charset val="134"/>
          </rPr>
          <t xml:space="preserve">
PAK KEY:</t>
        </r>
        <r>
          <rPr>
            <sz val="9"/>
            <rFont val="宋体"/>
            <charset val="134"/>
          </rPr>
          <t xml:space="preserve">
羽毛球三等奖+1</t>
        </r>
      </text>
    </comment>
    <comment ref="F31" authorId="0">
      <text>
        <r>
          <rPr>
            <b/>
            <sz val="9"/>
            <rFont val="宋体"/>
            <charset val="134"/>
          </rPr>
          <t>7:</t>
        </r>
        <r>
          <rPr>
            <sz val="9"/>
            <rFont val="宋体"/>
            <charset val="134"/>
          </rPr>
          <t xml:space="preserve">
志愿时长+1.904</t>
        </r>
        <r>
          <rPr>
            <b/>
            <sz val="9"/>
            <rFont val="宋体"/>
            <charset val="134"/>
          </rPr>
          <t xml:space="preserve">
7:</t>
        </r>
        <r>
          <rPr>
            <sz val="9"/>
            <rFont val="宋体"/>
            <charset val="134"/>
          </rPr>
          <t xml:space="preserve">
文明寝室+3</t>
        </r>
      </text>
    </comment>
    <comment ref="L31" authorId="0">
      <text>
        <r>
          <rPr>
            <b/>
            <sz val="9"/>
            <rFont val="宋体"/>
            <charset val="134"/>
          </rPr>
          <t>7:</t>
        </r>
        <r>
          <rPr>
            <sz val="9"/>
            <rFont val="宋体"/>
            <charset val="134"/>
          </rPr>
          <t xml:space="preserve">
中国研究生人工智能创新大赛 全国三等级+7.5</t>
        </r>
        <r>
          <rPr>
            <b/>
            <sz val="9"/>
            <rFont val="宋体"/>
            <charset val="134"/>
          </rPr>
          <t xml:space="preserve">
张念龙:</t>
        </r>
        <r>
          <rPr>
            <sz val="9"/>
            <rFont val="宋体"/>
            <charset val="134"/>
          </rPr>
          <t xml:space="preserve">
25*1.2/4=7.5</t>
        </r>
      </text>
    </comment>
    <comment ref="P31" authorId="0">
      <text>
        <r>
          <rPr>
            <b/>
            <sz val="9"/>
            <rFont val="宋体"/>
            <charset val="134"/>
          </rPr>
          <t>7:</t>
        </r>
        <r>
          <rPr>
            <sz val="9"/>
            <rFont val="宋体"/>
            <charset val="134"/>
          </rPr>
          <t xml:space="preserve">
计算机学院羽毛球学生赛男双一等奖+5</t>
        </r>
      </text>
    </comment>
    <comment ref="F32" authorId="0">
      <text>
        <r>
          <rPr>
            <sz val="9"/>
            <rFont val="宋体"/>
            <charset val="134"/>
          </rPr>
          <t xml:space="preserve">
志愿时间2h -1.6</t>
        </r>
      </text>
    </comment>
    <comment ref="L32" authorId="0">
      <text>
        <r>
          <rPr>
            <b/>
            <sz val="9"/>
            <rFont val="宋体"/>
            <charset val="134"/>
          </rPr>
          <t>哈:</t>
        </r>
        <r>
          <rPr>
            <sz val="9"/>
            <rFont val="宋体"/>
            <charset val="134"/>
          </rPr>
          <t xml:space="preserve">
外观专利+4</t>
        </r>
        <r>
          <rPr>
            <b/>
            <sz val="9"/>
            <rFont val="宋体"/>
            <charset val="134"/>
          </rPr>
          <t xml:space="preserve">
哈:</t>
        </r>
        <r>
          <rPr>
            <sz val="9"/>
            <rFont val="宋体"/>
            <charset val="134"/>
          </rPr>
          <t xml:space="preserve">
论文+10</t>
        </r>
      </text>
    </comment>
    <comment ref="F33" authorId="0">
      <text>
        <r>
          <rPr>
            <b/>
            <sz val="9"/>
            <rFont val="宋体"/>
            <charset val="134"/>
          </rPr>
          <t>Wsf:</t>
        </r>
        <r>
          <rPr>
            <sz val="9"/>
            <rFont val="宋体"/>
            <charset val="134"/>
          </rPr>
          <t xml:space="preserve">
志愿服务+4</t>
        </r>
        <r>
          <rPr>
            <b/>
            <sz val="9"/>
            <rFont val="宋体"/>
            <charset val="134"/>
          </rPr>
          <t xml:space="preserve">
Wsf:</t>
        </r>
        <r>
          <rPr>
            <sz val="9"/>
            <rFont val="宋体"/>
            <charset val="134"/>
          </rPr>
          <t xml:space="preserve">
学术报告+1.2（不足6次不得分）</t>
        </r>
      </text>
    </comment>
    <comment ref="L33" authorId="0">
      <text>
        <r>
          <rPr>
            <b/>
            <sz val="9"/>
            <rFont val="宋体"/>
            <charset val="134"/>
          </rPr>
          <t>Wsf:</t>
        </r>
        <r>
          <rPr>
            <sz val="9"/>
            <rFont val="宋体"/>
            <charset val="134"/>
          </rPr>
          <t xml:space="preserve">
软著+2</t>
        </r>
        <r>
          <rPr>
            <b/>
            <sz val="9"/>
            <rFont val="宋体"/>
            <charset val="134"/>
          </rPr>
          <t xml:space="preserve">
Wsf:</t>
        </r>
        <r>
          <rPr>
            <sz val="9"/>
            <rFont val="宋体"/>
            <charset val="134"/>
          </rPr>
          <t xml:space="preserve">
科研项目省部级+5</t>
        </r>
        <r>
          <rPr>
            <b/>
            <sz val="9"/>
            <rFont val="宋体"/>
            <charset val="134"/>
          </rPr>
          <t xml:space="preserve">
Wsf:</t>
        </r>
        <r>
          <rPr>
            <sz val="9"/>
            <rFont val="宋体"/>
            <charset val="134"/>
          </rPr>
          <t xml:space="preserve">
科研项目校级+10
审核：项目立项和结题时，各按对应等级标准的50%加分。
科研项目校级 +10*0.5*0.6=3分
</t>
        </r>
      </text>
    </comment>
    <comment ref="F34" authorId="0">
      <text>
        <r>
          <rPr>
            <b/>
            <sz val="9"/>
            <rFont val="宋体"/>
            <charset val="134"/>
          </rPr>
          <t>zzzzzzly:</t>
        </r>
        <r>
          <rPr>
            <sz val="9"/>
            <rFont val="宋体"/>
            <charset val="134"/>
          </rPr>
          <t xml:space="preserve">
志愿+0.8</t>
        </r>
      </text>
    </comment>
    <comment ref="L34" authorId="0">
      <text>
        <r>
          <rPr>
            <b/>
            <sz val="9"/>
            <rFont val="宋体"/>
            <charset val="134"/>
          </rPr>
          <t>zzzzzzly:</t>
        </r>
        <r>
          <rPr>
            <sz val="9"/>
            <rFont val="宋体"/>
            <charset val="134"/>
          </rPr>
          <t xml:space="preserve">
一级期刊《Smart Agricultural Technology》二作发表论文+10；    
二级期刊《Signal, Image and Video Processing》第一作者发表论文+10；  
软著+2；     
“华为杯”第二十一届中国研究生数学建模竞赛国二：35*120%*0.2=8.4（不加分）
审核：“华为杯”第二十一届中国研究生数学建模竞赛非八大学科竞赛，不加在科研能力分
《Smart Agricultural Technology》论文检索证明需要浙江师范大学图书馆开具
</t>
        </r>
      </text>
    </comment>
    <comment ref="F35" authorId="0">
      <text>
        <r>
          <rPr>
            <b/>
            <sz val="9"/>
            <rFont val="宋体"/>
            <charset val="134"/>
          </rPr>
          <t>七又.:</t>
        </r>
        <r>
          <rPr>
            <sz val="9"/>
            <rFont val="宋体"/>
            <charset val="134"/>
          </rPr>
          <t xml:space="preserve">
志愿者+0.2</t>
        </r>
      </text>
    </comment>
    <comment ref="L35" authorId="0">
      <text>
        <r>
          <rPr>
            <b/>
            <sz val="9"/>
            <rFont val="宋体"/>
            <charset val="134"/>
          </rPr>
          <t>七又.:</t>
        </r>
        <r>
          <rPr>
            <sz val="9"/>
            <rFont val="宋体"/>
            <charset val="134"/>
          </rPr>
          <t xml:space="preserve">
论文+10 软著+2</t>
        </r>
      </text>
    </comment>
    <comment ref="F36" authorId="0">
      <text>
        <r>
          <rPr>
            <b/>
            <sz val="9"/>
            <rFont val="宋体"/>
            <charset val="134"/>
          </rPr>
          <t>二郎:</t>
        </r>
        <r>
          <rPr>
            <sz val="9"/>
            <rFont val="宋体"/>
            <charset val="134"/>
          </rPr>
          <t xml:space="preserve">
1、校级最美寝室成员+5分
2、志愿服务时长27.76小时+3.4分
3、寝室长+1分
4、学术报告8次+2.8分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志愿服务时长27.76小时+3.552分</t>
        </r>
      </text>
    </comment>
    <comment ref="P36" authorId="0">
      <text>
        <r>
          <rPr>
            <b/>
            <sz val="9"/>
            <rFont val="宋体"/>
            <charset val="134"/>
          </rPr>
          <t>二郎:</t>
        </r>
        <r>
          <rPr>
            <sz val="9"/>
            <rFont val="宋体"/>
            <charset val="134"/>
          </rPr>
          <t xml:space="preserve">
1、院羽毛球比赛女双二等奖+3分
2、院羽毛球比赛混双三等奖+1分
3、趣味运动会团体赛第一 +0.5分</t>
        </r>
      </text>
    </comment>
    <comment ref="F37" authorId="0">
      <text>
        <r>
          <rPr>
            <b/>
            <sz val="9"/>
            <rFont val="宋体"/>
            <charset val="134"/>
          </rPr>
          <t>single   dog:</t>
        </r>
        <r>
          <rPr>
            <sz val="9"/>
            <rFont val="宋体"/>
            <charset val="134"/>
          </rPr>
          <t xml:space="preserve">
1、志愿时长满30小时 + 4</t>
        </r>
        <r>
          <rPr>
            <b/>
            <sz val="9"/>
            <rFont val="宋体"/>
            <charset val="134"/>
          </rPr>
          <t xml:space="preserve">
single   dog:</t>
        </r>
        <r>
          <rPr>
            <sz val="9"/>
            <rFont val="宋体"/>
            <charset val="134"/>
          </rPr>
          <t xml:space="preserve">
2、讲座8次   +2.8</t>
        </r>
        <r>
          <rPr>
            <b/>
            <sz val="9"/>
            <rFont val="宋体"/>
            <charset val="134"/>
          </rPr>
          <t xml:space="preserve">
single   dog:</t>
        </r>
        <r>
          <rPr>
            <sz val="9"/>
            <rFont val="宋体"/>
            <charset val="134"/>
          </rPr>
          <t xml:space="preserve">
3、校级最美寝室成员+5分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4.cncc优秀志愿者+4分（不加在德育）</t>
        </r>
      </text>
    </comment>
    <comment ref="P37" authorId="0">
      <text>
        <r>
          <rPr>
            <b/>
            <sz val="9"/>
            <rFont val="宋体"/>
            <charset val="134"/>
          </rPr>
          <t>黑夜的儿子:</t>
        </r>
        <r>
          <rPr>
            <sz val="9"/>
            <rFont val="宋体"/>
            <charset val="134"/>
          </rPr>
          <t xml:space="preserve">
寝室文化节+0.75
cncc优秀志愿者+4</t>
        </r>
      </text>
    </comment>
    <comment ref="F38" authorId="0">
      <text>
        <r>
          <rPr>
            <b/>
            <sz val="9"/>
            <rFont val="宋体"/>
            <charset val="134"/>
          </rPr>
          <t>蔡伟鹏:</t>
        </r>
        <r>
          <rPr>
            <sz val="9"/>
            <rFont val="宋体"/>
            <charset val="134"/>
          </rPr>
          <t xml:space="preserve">
志愿活动+2.988</t>
        </r>
        <r>
          <rPr>
            <b/>
            <sz val="9"/>
            <rFont val="宋体"/>
            <charset val="134"/>
          </rPr>
          <t xml:space="preserve">
蔡伟鹏:</t>
        </r>
        <r>
          <rPr>
            <sz val="9"/>
            <rFont val="宋体"/>
            <charset val="134"/>
          </rPr>
          <t xml:space="preserve">
学术讲座+2.8</t>
        </r>
        <r>
          <rPr>
            <b/>
            <sz val="9"/>
            <rFont val="宋体"/>
            <charset val="134"/>
          </rPr>
          <t xml:space="preserve">
蔡伟鹏:</t>
        </r>
        <r>
          <rPr>
            <sz val="9"/>
            <rFont val="宋体"/>
            <charset val="134"/>
          </rPr>
          <t xml:space="preserve">
文明寝室+3</t>
        </r>
        <r>
          <rPr>
            <b/>
            <sz val="9"/>
            <rFont val="宋体"/>
            <charset val="134"/>
          </rPr>
          <t xml:space="preserve">
蔡伟鹏:</t>
        </r>
        <r>
          <rPr>
            <sz val="9"/>
            <rFont val="宋体"/>
            <charset val="134"/>
          </rPr>
          <t xml:space="preserve">
寝室长+1</t>
        </r>
      </text>
    </comment>
    <comment ref="P38" authorId="0">
      <text>
        <r>
          <rPr>
            <b/>
            <sz val="9"/>
            <rFont val="宋体"/>
            <charset val="134"/>
          </rPr>
          <t>张念龙:</t>
        </r>
        <r>
          <rPr>
            <sz val="9"/>
            <rFont val="宋体"/>
            <charset val="134"/>
          </rPr>
          <t xml:space="preserve">
1、计算机学院羽毛球学生赛男双一等奖+5
2、计算机学院羽毛球赛师生赛男双三等奖+1</t>
        </r>
      </text>
    </comment>
    <comment ref="Q38" authorId="0">
      <text>
        <r>
          <rPr>
            <b/>
            <sz val="9"/>
            <rFont val="宋体"/>
            <charset val="134"/>
          </rPr>
          <t>蔡伟鹏:</t>
        </r>
        <r>
          <rPr>
            <sz val="9"/>
            <rFont val="宋体"/>
            <charset val="134"/>
          </rPr>
          <t xml:space="preserve">
计算机学院羽毛球学生赛男双一等奖+5</t>
        </r>
        <r>
          <rPr>
            <b/>
            <sz val="9"/>
            <rFont val="宋体"/>
            <charset val="134"/>
          </rPr>
          <t xml:space="preserve">
蔡伟鹏:</t>
        </r>
        <r>
          <rPr>
            <sz val="9"/>
            <rFont val="宋体"/>
            <charset val="134"/>
          </rPr>
          <t xml:space="preserve">
计算机学院羽毛球赛师生赛男双三等奖+1</t>
        </r>
      </text>
    </comment>
    <comment ref="F39" authorId="0">
      <text>
        <r>
          <rPr>
            <b/>
            <sz val="9"/>
            <rFont val="宋体"/>
            <charset val="134"/>
          </rPr>
          <t>The ice:</t>
        </r>
        <r>
          <rPr>
            <sz val="9"/>
            <rFont val="宋体"/>
            <charset val="134"/>
          </rPr>
          <t xml:space="preserve">
1学术报告+4 </t>
        </r>
        <r>
          <rPr>
            <b/>
            <sz val="9"/>
            <rFont val="宋体"/>
            <charset val="134"/>
          </rPr>
          <t xml:space="preserve">
The ice:</t>
        </r>
        <r>
          <rPr>
            <sz val="9"/>
            <rFont val="宋体"/>
            <charset val="134"/>
          </rPr>
          <t xml:space="preserve">
2志愿服务+4</t>
        </r>
        <r>
          <rPr>
            <b/>
            <sz val="9"/>
            <rFont val="宋体"/>
            <charset val="134"/>
          </rPr>
          <t xml:space="preserve">
The ice:</t>
        </r>
        <r>
          <rPr>
            <sz val="9"/>
            <rFont val="宋体"/>
            <charset val="134"/>
          </rPr>
          <t xml:space="preserve">
3良好支委+3</t>
        </r>
        <r>
          <rPr>
            <b/>
            <sz val="9"/>
            <rFont val="宋体"/>
            <charset val="134"/>
          </rPr>
          <t xml:space="preserve">
</t>
        </r>
      </text>
    </comment>
    <comment ref="L39" authorId="0">
      <text>
        <r>
          <rPr>
            <b/>
            <sz val="9"/>
            <rFont val="宋体"/>
            <charset val="134"/>
          </rPr>
          <t>The ice:</t>
        </r>
        <r>
          <rPr>
            <sz val="9"/>
            <rFont val="宋体"/>
            <charset val="134"/>
          </rPr>
          <t xml:space="preserve">
软著一篇</t>
        </r>
      </text>
    </comment>
    <comment ref="F40" authorId="0">
      <text>
        <r>
          <rPr>
            <b/>
            <sz val="9"/>
            <rFont val="宋体"/>
            <charset val="134"/>
          </rPr>
          <t>黑夜的儿子:</t>
        </r>
        <r>
          <rPr>
            <sz val="9"/>
            <rFont val="宋体"/>
            <charset val="134"/>
          </rPr>
          <t xml:space="preserve">
校最美寝室+5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志愿者时长19.5 +1.9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院级优秀团干+4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优秀班级干部 +9</t>
        </r>
      </text>
    </comment>
    <comment ref="F41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志愿时长0h -2
 </t>
        </r>
      </text>
    </comment>
    <comment ref="L41" authorId="0">
      <text>
        <r>
          <rPr>
            <b/>
            <sz val="9"/>
            <rFont val="宋体"/>
            <charset val="134"/>
          </rPr>
          <t>李霖:</t>
        </r>
        <r>
          <rPr>
            <sz val="9"/>
            <rFont val="宋体"/>
            <charset val="134"/>
          </rPr>
          <t xml:space="preserve">
1.二级期刊《电子科技大学学报》一作发表论文+10 
2.二级期刊《Cognitive Neurodynamics》发表二作论文，导师一作+10 
审核：刊发日期以检索证明上面的出
版年为准，成果取得日期需在 2024 年 9 月 1 日-2025 年 8月 31 日。故
SCI四区Cognitive Neurodynamic不加分</t>
        </r>
      </text>
    </comment>
    <comment ref="F42" authorId="0">
      <text>
        <r>
          <rPr>
            <b/>
            <sz val="9"/>
            <rFont val="宋体"/>
            <charset val="134"/>
          </rPr>
          <t>陨辰:</t>
        </r>
        <r>
          <rPr>
            <sz val="9"/>
            <rFont val="宋体"/>
            <charset val="134"/>
          </rPr>
          <t xml:space="preserve">
志愿者时长CNCC56h +4                        讲座10次   +3.6</t>
        </r>
      </text>
    </comment>
    <comment ref="P42" authorId="0">
      <text>
        <r>
          <rPr>
            <b/>
            <sz val="9"/>
            <rFont val="宋体"/>
            <charset val="134"/>
          </rPr>
          <t>陨辰:</t>
        </r>
        <r>
          <rPr>
            <sz val="9"/>
            <rFont val="宋体"/>
            <charset val="134"/>
          </rPr>
          <t xml:space="preserve">
趣味运动会团体赛第一  +0.5                 趣味运动会个人赛一等奖 +5 </t>
        </r>
      </text>
    </comment>
    <comment ref="F43" authorId="0">
      <text>
        <r>
          <rPr>
            <b/>
            <sz val="9"/>
            <rFont val="宋体"/>
            <charset val="134"/>
          </rPr>
          <t>梦醒时分:</t>
        </r>
        <r>
          <rPr>
            <sz val="9"/>
            <rFont val="宋体"/>
            <charset val="134"/>
          </rPr>
          <t xml:space="preserve">
志愿者+4</t>
        </r>
        <r>
          <rPr>
            <b/>
            <sz val="9"/>
            <rFont val="宋体"/>
            <charset val="134"/>
          </rPr>
          <t xml:space="preserve">
梦醒时分:</t>
        </r>
        <r>
          <rPr>
            <sz val="9"/>
            <rFont val="宋体"/>
            <charset val="134"/>
          </rPr>
          <t xml:space="preserve">
讲座+2.8</t>
        </r>
        <r>
          <rPr>
            <b/>
            <sz val="9"/>
            <rFont val="宋体"/>
            <charset val="134"/>
          </rPr>
          <t xml:space="preserve">
梦醒时分:</t>
        </r>
        <r>
          <rPr>
            <sz val="9"/>
            <rFont val="宋体"/>
            <charset val="134"/>
          </rPr>
          <t xml:space="preserve">
寝室长+1</t>
        </r>
      </text>
    </comment>
    <comment ref="L43" authorId="0">
      <text>
        <r>
          <rPr>
            <b/>
            <sz val="9"/>
            <rFont val="宋体"/>
            <charset val="134"/>
          </rPr>
          <t>梦醒时分:</t>
        </r>
        <r>
          <rPr>
            <sz val="9"/>
            <rFont val="宋体"/>
            <charset val="134"/>
          </rPr>
          <t xml:space="preserve">
软著+2</t>
        </r>
      </text>
    </comment>
    <comment ref="P43" authorId="0">
      <text>
        <r>
          <rPr>
            <b/>
            <sz val="9"/>
            <rFont val="宋体"/>
            <charset val="134"/>
          </rPr>
          <t>梦醒时分:</t>
        </r>
        <r>
          <rPr>
            <sz val="9"/>
            <rFont val="宋体"/>
            <charset val="134"/>
          </rPr>
          <t xml:space="preserve">
计算机学院羽毛球赛8强</t>
        </r>
      </text>
    </comment>
    <comment ref="F44" authorId="0">
      <text>
        <r>
          <rPr>
            <b/>
            <sz val="9"/>
            <rFont val="宋体"/>
            <charset val="134"/>
          </rPr>
          <t>smile for me，won't you？:</t>
        </r>
        <r>
          <rPr>
            <sz val="9"/>
            <rFont val="宋体"/>
            <charset val="134"/>
          </rPr>
          <t xml:space="preserve">
1、寝室长+1</t>
        </r>
        <r>
          <rPr>
            <b/>
            <sz val="9"/>
            <rFont val="宋体"/>
            <charset val="134"/>
          </rPr>
          <t xml:space="preserve">
smile for me，won't you？:</t>
        </r>
        <r>
          <rPr>
            <sz val="9"/>
            <rFont val="宋体"/>
            <charset val="134"/>
          </rPr>
          <t xml:space="preserve">
2、学术报告+2</t>
        </r>
        <r>
          <rPr>
            <b/>
            <sz val="9"/>
            <rFont val="宋体"/>
            <charset val="134"/>
          </rPr>
          <t xml:space="preserve">
smile for me，won't you？:</t>
        </r>
        <r>
          <rPr>
            <sz val="9"/>
            <rFont val="宋体"/>
            <charset val="134"/>
          </rPr>
          <t xml:space="preserve">
3、志愿服务+1.3</t>
        </r>
      </text>
    </comment>
    <comment ref="L44" authorId="0">
      <text>
        <r>
          <rPr>
            <b/>
            <sz val="9"/>
            <rFont val="宋体"/>
            <charset val="134"/>
          </rPr>
          <t>smile for me，won't you？:</t>
        </r>
        <r>
          <rPr>
            <sz val="9"/>
            <rFont val="宋体"/>
            <charset val="134"/>
          </rPr>
          <t xml:space="preserve">
1、软著一篇+2</t>
        </r>
        <r>
          <rPr>
            <b/>
            <sz val="9"/>
            <rFont val="宋体"/>
            <charset val="134"/>
          </rPr>
          <t xml:space="preserve">
smile for me，won't you？:</t>
        </r>
        <r>
          <rPr>
            <sz val="9"/>
            <rFont val="宋体"/>
            <charset val="134"/>
          </rPr>
          <t xml:space="preserve">
2、省部级科研项目+2.5</t>
        </r>
        <r>
          <rPr>
            <b/>
            <sz val="9"/>
            <rFont val="宋体"/>
            <charset val="134"/>
          </rPr>
          <t xml:space="preserve">
张念龙:</t>
        </r>
        <r>
          <rPr>
            <sz val="9"/>
            <rFont val="宋体"/>
            <charset val="134"/>
          </rPr>
          <t xml:space="preserve">
25*0.5*0.4/2=2.5</t>
        </r>
      </text>
    </comment>
    <comment ref="F45" authorId="0">
      <text>
        <r>
          <rPr>
            <b/>
            <sz val="9"/>
            <rFont val="宋体"/>
            <charset val="134"/>
          </rPr>
          <t>PG:</t>
        </r>
        <r>
          <rPr>
            <sz val="9"/>
            <rFont val="宋体"/>
            <charset val="134"/>
          </rPr>
          <t xml:space="preserve">
1.志愿者 +4</t>
        </r>
        <r>
          <rPr>
            <b/>
            <sz val="9"/>
            <rFont val="宋体"/>
            <charset val="134"/>
          </rPr>
          <t xml:space="preserve">
PG:</t>
        </r>
        <r>
          <rPr>
            <sz val="9"/>
            <rFont val="宋体"/>
            <charset val="134"/>
          </rPr>
          <t xml:space="preserve">
2. 讲座 +2.8</t>
        </r>
      </text>
    </comment>
    <comment ref="L45" authorId="0">
      <text>
        <r>
          <rPr>
            <b/>
            <sz val="9"/>
            <rFont val="宋体"/>
            <charset val="134"/>
          </rPr>
          <t>PG:</t>
        </r>
        <r>
          <rPr>
            <sz val="9"/>
            <rFont val="宋体"/>
            <charset val="134"/>
          </rPr>
          <t xml:space="preserve">
软著 +2</t>
        </r>
      </text>
    </comment>
    <comment ref="F46" authorId="0">
      <text>
        <r>
          <rPr>
            <b/>
            <sz val="9"/>
            <rFont val="宋体"/>
            <charset val="134"/>
          </rPr>
          <t>暖色浮余生:</t>
        </r>
        <r>
          <rPr>
            <sz val="9"/>
            <rFont val="宋体"/>
            <charset val="134"/>
          </rPr>
          <t xml:space="preserve">
1.文明寝室+3</t>
        </r>
        <r>
          <rPr>
            <b/>
            <sz val="9"/>
            <rFont val="宋体"/>
            <charset val="134"/>
          </rPr>
          <t xml:space="preserve">
暖色浮余生:</t>
        </r>
        <r>
          <rPr>
            <sz val="9"/>
            <rFont val="宋体"/>
            <charset val="134"/>
          </rPr>
          <t xml:space="preserve">
2.志愿服务-1.1</t>
        </r>
      </text>
    </comment>
    <comment ref="L46" authorId="0">
      <text>
        <r>
          <rPr>
            <b/>
            <sz val="9"/>
            <rFont val="宋体"/>
            <charset val="134"/>
          </rPr>
          <t>暖色浮余生:</t>
        </r>
        <r>
          <rPr>
            <sz val="9"/>
            <rFont val="宋体"/>
            <charset val="134"/>
          </rPr>
          <t xml:space="preserve">
二级期刊二作+5</t>
        </r>
      </text>
    </comment>
    <comment ref="F47" authorId="0">
      <text>
        <r>
          <rPr>
            <b/>
            <sz val="9"/>
            <rFont val="宋体"/>
            <charset val="134"/>
          </rPr>
          <t>企鹅:</t>
        </r>
        <r>
          <rPr>
            <sz val="9"/>
            <rFont val="宋体"/>
            <charset val="134"/>
          </rPr>
          <t xml:space="preserve">
最美寝室5/寝室长1/志愿时长0.2/讲座2.8</t>
        </r>
      </text>
    </comment>
    <comment ref="F48" authorId="0">
      <text>
        <r>
          <rPr>
            <b/>
            <sz val="9"/>
            <rFont val="宋体"/>
            <charset val="134"/>
          </rPr>
          <t>shmily:</t>
        </r>
        <r>
          <rPr>
            <sz val="9"/>
            <rFont val="宋体"/>
            <charset val="134"/>
          </rPr>
          <t xml:space="preserve">
1.志愿时长13.4h +0.6
2.讲座6次 +2
3.班委考核优秀 +6</t>
        </r>
        <r>
          <rPr>
            <b/>
            <sz val="9"/>
            <rFont val="宋体"/>
            <charset val="134"/>
          </rPr>
          <t xml:space="preserve">
念龙:</t>
        </r>
        <r>
          <rPr>
            <sz val="9"/>
            <rFont val="宋体"/>
            <charset val="134"/>
          </rPr>
          <t xml:space="preserve">
志愿时长13.4h  +0.68分</t>
        </r>
      </text>
    </comment>
    <comment ref="F49" authorId="0">
      <text>
        <r>
          <rPr>
            <b/>
            <sz val="9"/>
            <rFont val="宋体"/>
            <charset val="134"/>
          </rPr>
          <t>苏一飞:</t>
        </r>
        <r>
          <rPr>
            <sz val="9"/>
            <rFont val="宋体"/>
            <charset val="134"/>
          </rPr>
          <t xml:space="preserve">
1.志愿服务+4
2.学术报告+2.4</t>
        </r>
      </text>
    </comment>
    <comment ref="L49" authorId="0">
      <text>
        <r>
          <rPr>
            <b/>
            <sz val="9"/>
            <rFont val="宋体"/>
            <charset val="134"/>
          </rPr>
          <t>苏一飞:</t>
        </r>
        <r>
          <rPr>
            <sz val="9"/>
            <rFont val="宋体"/>
            <charset val="134"/>
          </rPr>
          <t xml:space="preserve">
1.国家发明专利+20
2.省部级科研项目成员+2.5</t>
        </r>
        <r>
          <rPr>
            <b/>
            <sz val="9"/>
            <rFont val="宋体"/>
            <charset val="134"/>
          </rPr>
          <t xml:space="preserve">
张念龙:</t>
        </r>
        <r>
          <rPr>
            <sz val="9"/>
            <rFont val="宋体"/>
            <charset val="134"/>
          </rPr>
          <t xml:space="preserve">
1、国家发明专利如第一完成人为浙江师范大学老师，学生不加分，因此不能加分
2、省部级立项25*0.5*0.4/4=1.25</t>
        </r>
      </text>
    </comment>
    <comment ref="P49" authorId="0">
      <text>
        <r>
          <rPr>
            <b/>
            <sz val="9"/>
            <rFont val="宋体"/>
            <charset val="134"/>
          </rPr>
          <t>苏一飞:</t>
        </r>
        <r>
          <rPr>
            <sz val="9"/>
            <rFont val="宋体"/>
            <charset val="134"/>
          </rPr>
          <t xml:space="preserve">
校级尖峰排球赛第四名
审核:需人数均分 7/12=0.58</t>
        </r>
      </text>
    </comment>
    <comment ref="F50" authorId="0">
      <text>
        <r>
          <rPr>
            <b/>
            <sz val="9"/>
            <rFont val="宋体"/>
            <charset val="134"/>
          </rPr>
          <t>Whereisthedog:</t>
        </r>
        <r>
          <rPr>
            <sz val="9"/>
            <rFont val="宋体"/>
            <charset val="134"/>
          </rPr>
          <t xml:space="preserve">
志愿者0h -2</t>
        </r>
      </text>
    </comment>
    <comment ref="L50" authorId="0">
      <text>
        <r>
          <rPr>
            <b/>
            <sz val="9"/>
            <rFont val="宋体"/>
            <charset val="134"/>
          </rPr>
          <t>Whereisthedog:</t>
        </r>
        <r>
          <rPr>
            <sz val="9"/>
            <rFont val="宋体"/>
            <charset val="134"/>
          </rPr>
          <t xml:space="preserve">
ccf-ai会议：+7</t>
        </r>
      </text>
    </comment>
    <comment ref="F51" authorId="0">
      <text>
        <r>
          <rPr>
            <b/>
            <sz val="9"/>
            <rFont val="宋体"/>
            <charset val="134"/>
          </rPr>
          <t>Lav_:</t>
        </r>
        <r>
          <rPr>
            <sz val="9"/>
            <rFont val="宋体"/>
            <charset val="134"/>
          </rPr>
          <t xml:space="preserve">
1 校文明寝室+3</t>
        </r>
        <r>
          <rPr>
            <b/>
            <sz val="9"/>
            <rFont val="宋体"/>
            <charset val="134"/>
          </rPr>
          <t xml:space="preserve">
Lav_:</t>
        </r>
        <r>
          <rPr>
            <sz val="9"/>
            <rFont val="宋体"/>
            <charset val="134"/>
          </rPr>
          <t xml:space="preserve">
2 志愿活动+2.232</t>
        </r>
        <r>
          <rPr>
            <b/>
            <sz val="9"/>
            <rFont val="宋体"/>
            <charset val="134"/>
          </rPr>
          <t xml:space="preserve">
Lav_:</t>
        </r>
        <r>
          <rPr>
            <sz val="9"/>
            <rFont val="宋体"/>
            <charset val="134"/>
          </rPr>
          <t xml:space="preserve">
3 讲座+2.8</t>
        </r>
      </text>
    </comment>
    <comment ref="F52" authorId="0">
      <text>
        <r>
          <rPr>
            <sz val="9"/>
            <rFont val="宋体"/>
            <charset val="134"/>
          </rPr>
          <t>余果:
1.支委考核 良好 +3
余果:
2.讲座 +4
余果:
3.志愿者 +4</t>
        </r>
        <r>
          <rPr>
            <b/>
            <sz val="9"/>
            <rFont val="宋体"/>
            <charset val="134"/>
          </rPr>
          <t xml:space="preserve">
余果:</t>
        </r>
        <r>
          <rPr>
            <sz val="9"/>
            <rFont val="宋体"/>
            <charset val="134"/>
          </rPr>
          <t xml:space="preserve">
4.寝室卫生-3</t>
        </r>
      </text>
    </comment>
    <comment ref="L52" authorId="0">
      <text>
        <r>
          <rPr>
            <b/>
            <sz val="9"/>
            <rFont val="宋体"/>
            <charset val="134"/>
          </rPr>
          <t>余果:</t>
        </r>
        <r>
          <rPr>
            <sz val="9"/>
            <rFont val="宋体"/>
            <charset val="134"/>
          </rPr>
          <t xml:space="preserve">
1.权威期刊A《Knowledge-Based Systems》发表文章《Structural-temporal mining for motif-level anomaly detection in dynamic graphs》 导师一作学生二作  +60
审核：刊发日期以检索证明上面的出
版年为准，成果取得日期需在 2024 年 9 月 1 日-2025 年 8月 31 日。故不加分
</t>
        </r>
      </text>
    </comment>
    <comment ref="F53" authorId="0">
      <text>
        <r>
          <rPr>
            <b/>
            <sz val="9"/>
            <rFont val="宋体"/>
            <charset val="134"/>
          </rPr>
          <t>刘文杰:</t>
        </r>
        <r>
          <rPr>
            <sz val="9"/>
            <rFont val="宋体"/>
            <charset val="134"/>
          </rPr>
          <t xml:space="preserve">
文明寝室 +3</t>
        </r>
        <r>
          <rPr>
            <b/>
            <sz val="9"/>
            <rFont val="宋体"/>
            <charset val="134"/>
          </rPr>
          <t xml:space="preserve">
刘文杰:</t>
        </r>
        <r>
          <rPr>
            <sz val="9"/>
            <rFont val="宋体"/>
            <charset val="134"/>
          </rPr>
          <t xml:space="preserve">
学术报告11次 +4</t>
        </r>
        <r>
          <rPr>
            <b/>
            <sz val="9"/>
            <rFont val="宋体"/>
            <charset val="134"/>
          </rPr>
          <t xml:space="preserve">
刘文杰:</t>
        </r>
        <r>
          <rPr>
            <sz val="9"/>
            <rFont val="宋体"/>
            <charset val="134"/>
          </rPr>
          <t xml:space="preserve">
志愿服务10.46h +0.092</t>
        </r>
      </text>
    </comment>
    <comment ref="L53" authorId="0">
      <text>
        <r>
          <rPr>
            <b/>
            <sz val="9"/>
            <rFont val="宋体"/>
            <charset val="134"/>
          </rPr>
          <t>刘文杰:</t>
        </r>
        <r>
          <rPr>
            <sz val="9"/>
            <rFont val="宋体"/>
            <charset val="134"/>
          </rPr>
          <t xml:space="preserve">
二级期刊 +10</t>
        </r>
      </text>
    </comment>
    <comment ref="P53" authorId="0">
      <text>
        <r>
          <rPr>
            <b/>
            <sz val="9"/>
            <rFont val="宋体"/>
            <charset val="134"/>
          </rPr>
          <t>刘文杰:</t>
        </r>
        <r>
          <rPr>
            <sz val="9"/>
            <rFont val="宋体"/>
            <charset val="134"/>
          </rPr>
          <t xml:space="preserve">
趣味运动会团体一等 +0.5</t>
        </r>
      </text>
    </comment>
    <comment ref="F54" authorId="0">
      <text>
        <r>
          <rPr>
            <b/>
            <sz val="9"/>
            <rFont val="宋体"/>
            <charset val="134"/>
          </rPr>
          <t>Numboo:</t>
        </r>
        <r>
          <rPr>
            <sz val="9"/>
            <rFont val="宋体"/>
            <charset val="134"/>
          </rPr>
          <t xml:space="preserve">
志愿+4 讲座+3.2</t>
        </r>
      </text>
    </comment>
    <comment ref="F55" authorId="0">
      <text>
        <r>
          <rPr>
            <b/>
            <sz val="9"/>
            <rFont val="宋体"/>
            <charset val="134"/>
          </rPr>
          <t>明日晴れるかな:</t>
        </r>
        <r>
          <rPr>
            <sz val="9"/>
            <rFont val="宋体"/>
            <charset val="134"/>
          </rPr>
          <t xml:space="preserve">
1、志愿时长满30小时 + 4</t>
        </r>
        <r>
          <rPr>
            <b/>
            <sz val="9"/>
            <rFont val="宋体"/>
            <charset val="134"/>
          </rPr>
          <t xml:space="preserve">
明日晴れるかな:</t>
        </r>
        <r>
          <rPr>
            <sz val="9"/>
            <rFont val="宋体"/>
            <charset val="134"/>
          </rPr>
          <t xml:space="preserve">
2、讲座9次 + 3.2</t>
        </r>
      </text>
    </comment>
    <comment ref="F56" authorId="0">
      <text>
        <r>
          <rPr>
            <b/>
            <sz val="9"/>
            <rFont val="宋体"/>
            <charset val="134"/>
          </rPr>
          <t>黑夜的儿子:</t>
        </r>
        <r>
          <rPr>
            <sz val="9"/>
            <rFont val="宋体"/>
            <charset val="134"/>
          </rPr>
          <t xml:space="preserve">
志愿者服务30h +4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讲座9次 +3.2分</t>
        </r>
      </text>
    </comment>
    <comment ref="F57" authorId="0">
      <text>
        <r>
          <rPr>
            <b/>
            <sz val="9"/>
            <rFont val="宋体"/>
            <charset val="134"/>
          </rPr>
          <t>CoHo:</t>
        </r>
        <r>
          <rPr>
            <sz val="9"/>
            <rFont val="宋体"/>
            <charset val="134"/>
          </rPr>
          <t xml:space="preserve">
1、志愿服务40h +4
2、讲座13次 +4
3、担任主要学生干部考核优秀 +9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cncc志愿者服务+4
审核：CNCC优秀志愿加在体美劳模块
</t>
        </r>
      </text>
    </comment>
    <comment ref="P57" authorId="0">
      <text>
        <r>
          <rPr>
            <b/>
            <sz val="9"/>
            <rFont val="宋体"/>
            <charset val="134"/>
          </rPr>
          <t>CoHo:</t>
        </r>
        <r>
          <rPr>
            <sz val="9"/>
            <rFont val="宋体"/>
            <charset val="134"/>
          </rPr>
          <t xml:space="preserve">
研会星级评比
cncc优秀志愿者+4</t>
        </r>
      </text>
    </comment>
    <comment ref="F58" authorId="0">
      <text>
        <r>
          <rPr>
            <b/>
            <sz val="9"/>
            <rFont val="宋体"/>
            <charset val="134"/>
          </rPr>
          <t>Tuenity:</t>
        </r>
        <r>
          <rPr>
            <sz val="9"/>
            <rFont val="宋体"/>
            <charset val="134"/>
          </rPr>
          <t xml:space="preserve">
1、校级最美寝室成员+5分
2、寝室长+1分
3、学术报告6次+2分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志愿者时长5h -1分</t>
        </r>
      </text>
    </comment>
    <comment ref="F59" authorId="0">
      <text>
        <r>
          <rPr>
            <b/>
            <sz val="9"/>
            <rFont val="宋体"/>
            <charset val="134"/>
          </rPr>
          <t>游海洋:</t>
        </r>
        <r>
          <rPr>
            <sz val="9"/>
            <rFont val="宋体"/>
            <charset val="134"/>
          </rPr>
          <t xml:space="preserve">
志愿-2</t>
        </r>
      </text>
    </comment>
    <comment ref="L59" authorId="0">
      <text>
        <r>
          <rPr>
            <b/>
            <sz val="9"/>
            <rFont val="宋体"/>
            <charset val="134"/>
          </rPr>
          <t>游海洋:</t>
        </r>
        <r>
          <rPr>
            <sz val="9"/>
            <rFont val="宋体"/>
            <charset val="134"/>
          </rPr>
          <t xml:space="preserve">
《智绘创艺--国内AI风格绘画创作先行者》挑战杯国赛金奖核心成员50*150%*50%/6=6.25</t>
        </r>
      </text>
    </comment>
    <comment ref="F60" authorId="0">
      <text>
        <r>
          <rPr>
            <b/>
            <sz val="9"/>
            <rFont val="宋体"/>
            <charset val="134"/>
          </rPr>
          <t>念龙:</t>
        </r>
        <r>
          <rPr>
            <sz val="9"/>
            <rFont val="宋体"/>
            <charset val="134"/>
          </rPr>
          <t xml:space="preserve">
1、志愿时长40h，+4
2、学术讲座8次，+2.8</t>
        </r>
      </text>
    </comment>
    <comment ref="F61" authorId="0">
      <text>
        <r>
          <rPr>
            <b/>
            <sz val="9"/>
            <rFont val="宋体"/>
            <charset val="134"/>
          </rPr>
          <t>未来:</t>
        </r>
        <r>
          <rPr>
            <sz val="9"/>
            <rFont val="宋体"/>
            <charset val="134"/>
          </rPr>
          <t xml:space="preserve">
1校级最美寝室成员+5分
2寝室文化节+0.75</t>
        </r>
        <r>
          <rPr>
            <b/>
            <sz val="9"/>
            <rFont val="宋体"/>
            <charset val="134"/>
          </rPr>
          <t xml:space="preserve">
未来:</t>
        </r>
        <r>
          <rPr>
            <sz val="9"/>
            <rFont val="宋体"/>
            <charset val="134"/>
          </rPr>
          <t xml:space="preserve">
志愿者0h  -2</t>
        </r>
      </text>
    </comment>
    <comment ref="L61" authorId="0">
      <text>
        <r>
          <rPr>
            <b/>
            <sz val="9"/>
            <rFont val="宋体"/>
            <charset val="134"/>
          </rPr>
          <t>未来:</t>
        </r>
        <r>
          <rPr>
            <sz val="9"/>
            <rFont val="宋体"/>
            <charset val="134"/>
          </rPr>
          <t xml:space="preserve">
软著</t>
        </r>
      </text>
    </comment>
    <comment ref="F62" authorId="0">
      <text>
        <r>
          <rPr>
            <b/>
            <sz val="9"/>
            <rFont val="宋体"/>
            <charset val="134"/>
          </rPr>
          <t>徐徐清风:</t>
        </r>
        <r>
          <rPr>
            <sz val="9"/>
            <rFont val="宋体"/>
            <charset val="134"/>
          </rPr>
          <t xml:space="preserve">
1，寝室长+1
2，志愿时长+4
3，学术报告+2</t>
        </r>
      </text>
    </comment>
    <comment ref="L62" authorId="0">
      <text>
        <r>
          <rPr>
            <b/>
            <sz val="9"/>
            <rFont val="宋体"/>
            <charset val="134"/>
          </rPr>
          <t>徐徐清风:</t>
        </r>
        <r>
          <rPr>
            <sz val="9"/>
            <rFont val="宋体"/>
            <charset val="134"/>
          </rPr>
          <t xml:space="preserve">
1，软著一篇</t>
        </r>
      </text>
    </comment>
    <comment ref="F63" authorId="0">
      <text>
        <r>
          <rPr>
            <b/>
            <sz val="9"/>
            <rFont val="宋体"/>
            <charset val="134"/>
          </rPr>
          <t>笑性别够野:</t>
        </r>
        <r>
          <rPr>
            <sz val="9"/>
            <rFont val="宋体"/>
            <charset val="134"/>
          </rPr>
          <t xml:space="preserve">
1、最美寝室+5     2、讲座+2.4     3志愿活动-0.8</t>
        </r>
      </text>
    </comment>
    <comment ref="F64" authorId="0">
      <text>
        <r>
          <rPr>
            <b/>
            <sz val="9"/>
            <rFont val="宋体"/>
            <charset val="134"/>
          </rPr>
          <t>略略略:</t>
        </r>
        <r>
          <rPr>
            <sz val="9"/>
            <rFont val="宋体"/>
            <charset val="134"/>
          </rPr>
          <t xml:space="preserve">
志愿时长+3.2</t>
        </r>
      </text>
    </comment>
    <comment ref="L64" authorId="0">
      <text>
        <r>
          <rPr>
            <b/>
            <sz val="9"/>
            <rFont val="宋体"/>
            <charset val="134"/>
          </rPr>
          <t>略略略:</t>
        </r>
        <r>
          <rPr>
            <sz val="9"/>
            <rFont val="宋体"/>
            <charset val="134"/>
          </rPr>
          <t xml:space="preserve">
软著一篇</t>
        </r>
      </text>
    </comment>
    <comment ref="P64" authorId="0">
      <text>
        <r>
          <rPr>
            <b/>
            <sz val="9"/>
            <rFont val="宋体"/>
            <charset val="134"/>
          </rPr>
          <t>略略略:</t>
        </r>
        <r>
          <rPr>
            <sz val="9"/>
            <rFont val="宋体"/>
            <charset val="134"/>
          </rPr>
          <t xml:space="preserve">
校级尖峰排球赛第四名
审核：需要人数均分，7/12=0.58</t>
        </r>
      </text>
    </comment>
    <comment ref="F65" authorId="0">
      <text>
        <r>
          <rPr>
            <sz val="9"/>
            <rFont val="宋体"/>
            <charset val="134"/>
          </rPr>
          <t>寝室长 +1
志愿时长5.5h -0.9分</t>
        </r>
      </text>
    </comment>
    <comment ref="L65" authorId="0">
      <text>
        <r>
          <rPr>
            <b/>
            <sz val="9"/>
            <rFont val="宋体"/>
            <charset val="134"/>
          </rPr>
          <t>站在这里:</t>
        </r>
        <r>
          <rPr>
            <sz val="9"/>
            <rFont val="宋体"/>
            <charset val="134"/>
          </rPr>
          <t xml:space="preserve">
EI检索</t>
        </r>
      </text>
    </comment>
    <comment ref="F66" authorId="0">
      <text>
        <r>
          <rPr>
            <b/>
            <sz val="9"/>
            <rFont val="宋体"/>
            <charset val="134"/>
          </rPr>
          <t>十:</t>
        </r>
        <r>
          <rPr>
            <sz val="9"/>
            <rFont val="宋体"/>
            <charset val="134"/>
          </rPr>
          <t xml:space="preserve">
志愿时长9.66h     -0.2</t>
        </r>
        <r>
          <rPr>
            <b/>
            <sz val="9"/>
            <rFont val="宋体"/>
            <charset val="134"/>
          </rPr>
          <t xml:space="preserve">
十:</t>
        </r>
        <r>
          <rPr>
            <sz val="9"/>
            <rFont val="宋体"/>
            <charset val="134"/>
          </rPr>
          <t xml:space="preserve">
寝室长 +1</t>
        </r>
      </text>
    </comment>
    <comment ref="L66" authorId="0">
      <text>
        <r>
          <rPr>
            <b/>
            <sz val="9"/>
            <rFont val="宋体"/>
            <charset val="134"/>
          </rPr>
          <t>十:</t>
        </r>
        <r>
          <rPr>
            <sz val="9"/>
            <rFont val="宋体"/>
            <charset val="134"/>
          </rPr>
          <t xml:space="preserve">
浙江省教育厅理工类一般科研项目小组成员    +2.5</t>
        </r>
      </text>
    </comment>
    <comment ref="P66" authorId="0">
      <text>
        <r>
          <rPr>
            <b/>
            <sz val="9"/>
            <rFont val="宋体"/>
            <charset val="134"/>
          </rPr>
          <t>十:</t>
        </r>
        <r>
          <rPr>
            <sz val="9"/>
            <rFont val="宋体"/>
            <charset val="134"/>
          </rPr>
          <t xml:space="preserve">
院羽毛球比赛混双三等奖  +1</t>
        </r>
        <r>
          <rPr>
            <b/>
            <sz val="9"/>
            <rFont val="宋体"/>
            <charset val="134"/>
          </rPr>
          <t xml:space="preserve">
</t>
        </r>
      </text>
    </comment>
    <comment ref="F67" authorId="0">
      <text>
        <r>
          <rPr>
            <b/>
            <sz val="9"/>
            <rFont val="宋体"/>
            <charset val="134"/>
          </rPr>
          <t>终生守之:</t>
        </r>
        <r>
          <rPr>
            <sz val="9"/>
            <rFont val="宋体"/>
            <charset val="134"/>
          </rPr>
          <t xml:space="preserve">
文明宿舍+3</t>
        </r>
        <r>
          <rPr>
            <b/>
            <sz val="9"/>
            <rFont val="宋体"/>
            <charset val="134"/>
          </rPr>
          <t xml:space="preserve">
念龙:</t>
        </r>
        <r>
          <rPr>
            <sz val="9"/>
            <rFont val="宋体"/>
            <charset val="134"/>
          </rPr>
          <t xml:space="preserve">
志愿时长6h，-0.8分</t>
        </r>
      </text>
    </comment>
    <comment ref="L67" authorId="0">
      <text>
        <r>
          <rPr>
            <b/>
            <sz val="9"/>
            <rFont val="宋体"/>
            <charset val="134"/>
          </rPr>
          <t>终生守之:</t>
        </r>
        <r>
          <rPr>
            <sz val="9"/>
            <rFont val="宋体"/>
            <charset val="134"/>
          </rPr>
          <t xml:space="preserve">
软著+2</t>
        </r>
      </text>
    </comment>
    <comment ref="F68" authorId="0">
      <text>
        <r>
          <rPr>
            <b/>
            <sz val="9"/>
            <rFont val="宋体"/>
            <charset val="134"/>
          </rPr>
          <t>虚无主义:</t>
        </r>
        <r>
          <rPr>
            <sz val="9"/>
            <rFont val="宋体"/>
            <charset val="134"/>
          </rPr>
          <t xml:space="preserve">
1.志愿服务5h，-1
2.文明寝室，+3
3.支委考核优秀，+6</t>
        </r>
      </text>
    </comment>
    <comment ref="F69" authorId="0">
      <text>
        <r>
          <rPr>
            <sz val="9"/>
            <rFont val="宋体"/>
            <charset val="134"/>
          </rPr>
          <t>WPS_1677929650:
1、志愿者+4
WPS_1677929650:
2、学术报告+3.6</t>
        </r>
        <r>
          <rPr>
            <b/>
            <sz val="9"/>
            <rFont val="宋体"/>
            <charset val="134"/>
          </rPr>
          <t xml:space="preserve">
WPS_1677929650:</t>
        </r>
        <r>
          <rPr>
            <sz val="9"/>
            <rFont val="宋体"/>
            <charset val="134"/>
          </rPr>
          <t xml:space="preserve">
3、寝室未拔插线板-3</t>
        </r>
      </text>
    </comment>
    <comment ref="F70" authorId="0">
      <text>
        <r>
          <rPr>
            <b/>
            <sz val="9"/>
            <rFont val="宋体"/>
            <charset val="134"/>
          </rPr>
          <t>zh:</t>
        </r>
        <r>
          <rPr>
            <sz val="9"/>
            <rFont val="宋体"/>
            <charset val="134"/>
          </rPr>
          <t xml:space="preserve">
文明寝室+3 生活委员+3 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志愿时长1.5h-1.7分
寝室安全整改，插座未断电-3
</t>
        </r>
      </text>
    </comment>
    <comment ref="L70" authorId="0">
      <text>
        <r>
          <rPr>
            <b/>
            <sz val="9"/>
            <rFont val="宋体"/>
            <charset val="134"/>
          </rPr>
          <t>zh:</t>
        </r>
        <r>
          <rPr>
            <sz val="9"/>
            <rFont val="宋体"/>
            <charset val="134"/>
          </rPr>
          <t xml:space="preserve">
软著</t>
        </r>
      </text>
    </comment>
    <comment ref="P70" authorId="0">
      <text>
        <r>
          <rPr>
            <b/>
            <sz val="9"/>
            <rFont val="宋体"/>
            <charset val="134"/>
          </rPr>
          <t>zh:</t>
        </r>
        <r>
          <rPr>
            <sz val="9"/>
            <rFont val="宋体"/>
            <charset val="134"/>
          </rPr>
          <t xml:space="preserve">
趣味运动会团体赛第一 +0.5分</t>
        </r>
      </text>
    </comment>
    <comment ref="F71" authorId="0">
      <text>
        <r>
          <rPr>
            <b/>
            <sz val="9"/>
            <rFont val="宋体"/>
            <charset val="134"/>
          </rPr>
          <t>冰子:</t>
        </r>
        <r>
          <rPr>
            <sz val="9"/>
            <rFont val="宋体"/>
            <charset val="134"/>
          </rPr>
          <t xml:space="preserve">
志愿服务时长23.5h +3.2
审核：材料显示志愿服务时长为41h+4分
</t>
        </r>
      </text>
    </comment>
    <comment ref="F72" authorId="0">
      <text>
        <r>
          <rPr>
            <b/>
            <sz val="9"/>
            <rFont val="宋体"/>
            <charset val="134"/>
          </rPr>
          <t>少年100:</t>
        </r>
        <r>
          <rPr>
            <sz val="9"/>
            <rFont val="宋体"/>
            <charset val="134"/>
          </rPr>
          <t xml:space="preserve">
志愿者时长CNCC56h +4                        讲座8次   +2.8
寝室长       +1
违规停车-4</t>
        </r>
      </text>
    </comment>
    <comment ref="F73" authorId="0">
      <text>
        <r>
          <rPr>
            <b/>
            <sz val="9"/>
            <rFont val="宋体"/>
            <charset val="134"/>
          </rPr>
          <t>冷酷小黏糕~:</t>
        </r>
        <r>
          <rPr>
            <sz val="9"/>
            <rFont val="宋体"/>
            <charset val="134"/>
          </rPr>
          <t xml:space="preserve">
1、志愿时长  +2.766</t>
        </r>
        <r>
          <rPr>
            <b/>
            <sz val="9"/>
            <rFont val="宋体"/>
            <charset val="134"/>
          </rPr>
          <t xml:space="preserve">
冷酷小黏糕~:</t>
        </r>
        <r>
          <rPr>
            <sz val="9"/>
            <rFont val="宋体"/>
            <charset val="134"/>
          </rPr>
          <t xml:space="preserve">
2、 寝室长  +1</t>
        </r>
      </text>
    </comment>
    <comment ref="F74" authorId="0">
      <text>
        <r>
          <rPr>
            <b/>
            <sz val="9"/>
            <rFont val="宋体"/>
            <charset val="134"/>
          </rPr>
          <t>八月de小:</t>
        </r>
        <r>
          <rPr>
            <sz val="9"/>
            <rFont val="宋体"/>
            <charset val="134"/>
          </rPr>
          <t xml:space="preserve">
学生干部+4.5 志愿时长-0.8</t>
        </r>
      </text>
    </comment>
    <comment ref="F75" authorId="0">
      <text>
        <r>
          <rPr>
            <b/>
            <sz val="9"/>
            <rFont val="宋体"/>
            <charset val="134"/>
          </rPr>
          <t>陈东方:</t>
        </r>
        <r>
          <rPr>
            <sz val="9"/>
            <rFont val="宋体"/>
            <charset val="134"/>
          </rPr>
          <t xml:space="preserve">
志愿时长：CNCC 56h  +4   </t>
        </r>
        <r>
          <rPr>
            <b/>
            <sz val="9"/>
            <rFont val="宋体"/>
            <charset val="134"/>
          </rPr>
          <t xml:space="preserve">
陈东方:</t>
        </r>
        <r>
          <rPr>
            <sz val="9"/>
            <rFont val="宋体"/>
            <charset val="134"/>
          </rPr>
          <t xml:space="preserve">
学术会议9次  + 3.2</t>
        </r>
      </text>
    </comment>
    <comment ref="L75" authorId="0">
      <text>
        <r>
          <rPr>
            <b/>
            <sz val="9"/>
            <rFont val="宋体"/>
            <charset val="134"/>
          </rPr>
          <t>陈东方:</t>
        </r>
        <r>
          <rPr>
            <sz val="9"/>
            <rFont val="宋体"/>
            <charset val="134"/>
          </rPr>
          <t xml:space="preserve">
软著</t>
        </r>
      </text>
    </comment>
    <comment ref="F76" authorId="0">
      <text>
        <r>
          <rPr>
            <b/>
            <sz val="9"/>
            <rFont val="宋体"/>
            <charset val="134"/>
          </rPr>
          <t>Lrihao:</t>
        </r>
        <r>
          <rPr>
            <sz val="9"/>
            <rFont val="宋体"/>
            <charset val="134"/>
          </rPr>
          <t xml:space="preserve">
寝室长+1 志愿-2</t>
        </r>
      </text>
    </comment>
    <comment ref="L76" authorId="0">
      <text>
        <r>
          <rPr>
            <b/>
            <sz val="9"/>
            <rFont val="宋体"/>
            <charset val="134"/>
          </rPr>
          <t>Lrihao:</t>
        </r>
        <r>
          <rPr>
            <sz val="9"/>
            <rFont val="宋体"/>
            <charset val="134"/>
          </rPr>
          <t xml:space="preserve">
1.第十九届“挑战杯“全国大学生课外学术科技作品竞赛“挑战杯”专项赛  ，全国三等奖（团队成员）（25 * 150% *50% ÷6=3.125）</t>
        </r>
      </text>
    </comment>
    <comment ref="F77" authorId="0">
      <text>
        <r>
          <rPr>
            <b/>
            <sz val="9"/>
            <rFont val="宋体"/>
            <charset val="134"/>
          </rPr>
          <t>莫茗:</t>
        </r>
        <r>
          <rPr>
            <sz val="9"/>
            <rFont val="宋体"/>
            <charset val="134"/>
          </rPr>
          <t xml:space="preserve">
1.志愿时长+0.6</t>
        </r>
        <r>
          <rPr>
            <b/>
            <sz val="9"/>
            <rFont val="宋体"/>
            <charset val="134"/>
          </rPr>
          <t xml:space="preserve">
莫茗:</t>
        </r>
        <r>
          <rPr>
            <sz val="9"/>
            <rFont val="宋体"/>
            <charset val="134"/>
          </rPr>
          <t xml:space="preserve">
2.讲座+2.8</t>
        </r>
      </text>
    </comment>
    <comment ref="F78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志愿时长3h
</t>
        </r>
      </text>
    </comment>
    <comment ref="L78" authorId="0">
      <text>
        <r>
          <rPr>
            <b/>
            <sz val="9"/>
            <rFont val="宋体"/>
            <charset val="134"/>
          </rPr>
          <t>fch:</t>
        </r>
        <r>
          <rPr>
            <sz val="9"/>
            <rFont val="宋体"/>
            <charset val="134"/>
          </rPr>
          <t xml:space="preserve">
1.第十九届“挑战杯“全国大学生课外学术科技作品竞赛“挑战杯”专项赛，全国三等奖（团队成员）（25*
150% *50% =6=3.125）</t>
        </r>
      </text>
    </comment>
    <comment ref="F79" authorId="0">
      <text>
        <r>
          <rPr>
            <b/>
            <sz val="9"/>
            <rFont val="宋体"/>
            <charset val="134"/>
          </rPr>
          <t>黑夜的儿子:</t>
        </r>
        <r>
          <rPr>
            <sz val="9"/>
            <rFont val="宋体"/>
            <charset val="134"/>
          </rPr>
          <t xml:space="preserve">
最美寝室 +5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志愿者0h  -2</t>
        </r>
      </text>
    </comment>
    <comment ref="F80" authorId="0">
      <text>
        <r>
          <rPr>
            <b/>
            <sz val="9"/>
            <rFont val="宋体"/>
            <charset val="134"/>
          </rPr>
          <t>杨耀宗:</t>
        </r>
        <r>
          <rPr>
            <sz val="9"/>
            <rFont val="宋体"/>
            <charset val="134"/>
          </rPr>
          <t xml:space="preserve">
1.志愿服务+4
2.学术报告+2.0</t>
        </r>
        <r>
          <rPr>
            <b/>
            <sz val="9"/>
            <rFont val="宋体"/>
            <charset val="134"/>
          </rPr>
          <t xml:space="preserve">
念龙:</t>
        </r>
        <r>
          <rPr>
            <sz val="9"/>
            <rFont val="宋体"/>
            <charset val="134"/>
          </rPr>
          <t xml:space="preserve">
寝室不达标-3</t>
        </r>
        <r>
          <rPr>
            <b/>
            <sz val="9"/>
            <rFont val="宋体"/>
            <charset val="134"/>
          </rPr>
          <t xml:space="preserve">
杨耀宗:</t>
        </r>
        <r>
          <rPr>
            <sz val="9"/>
            <rFont val="宋体"/>
            <charset val="134"/>
          </rPr>
          <t xml:space="preserve">
1.志愿服务+4
2.学术报告+2.4
审核：学术报告材料中仅有6次，得基础分2分</t>
        </r>
      </text>
    </comment>
    <comment ref="L80" authorId="0">
      <text>
        <r>
          <rPr>
            <b/>
            <sz val="9"/>
            <rFont val="宋体"/>
            <charset val="134"/>
          </rPr>
          <t>杨耀宗:</t>
        </r>
        <r>
          <rPr>
            <sz val="9"/>
            <rFont val="宋体"/>
            <charset val="134"/>
          </rPr>
          <t xml:space="preserve">
1.国家发明专利+20
审核：发明专利需为第一完成人</t>
        </r>
      </text>
    </comment>
    <comment ref="F81" authorId="0">
      <text>
        <r>
          <rPr>
            <b/>
            <sz val="9"/>
            <rFont val="宋体"/>
            <charset val="134"/>
          </rPr>
          <t>10+1:</t>
        </r>
        <r>
          <rPr>
            <sz val="9"/>
            <rFont val="宋体"/>
            <charset val="134"/>
          </rPr>
          <t xml:space="preserve">
志愿服务17.19h +1.4</t>
        </r>
        <r>
          <rPr>
            <b/>
            <sz val="9"/>
            <rFont val="宋体"/>
            <charset val="134"/>
          </rPr>
          <t xml:space="preserve">
10+1:</t>
        </r>
        <r>
          <rPr>
            <sz val="9"/>
            <rFont val="宋体"/>
            <charset val="134"/>
          </rPr>
          <t xml:space="preserve">
寝室长 +1</t>
        </r>
        <r>
          <rPr>
            <b/>
            <sz val="9"/>
            <rFont val="宋体"/>
            <charset val="134"/>
          </rPr>
          <t xml:space="preserve">
10+1:</t>
        </r>
        <r>
          <rPr>
            <sz val="9"/>
            <rFont val="宋体"/>
            <charset val="134"/>
          </rPr>
          <t xml:space="preserve">
浙江师范大学励志·奋进奖 +4</t>
        </r>
        <r>
          <rPr>
            <b/>
            <sz val="9"/>
            <rFont val="宋体"/>
            <charset val="134"/>
          </rPr>
          <t xml:space="preserve">
10+1:</t>
        </r>
        <r>
          <rPr>
            <sz val="9"/>
            <rFont val="宋体"/>
            <charset val="134"/>
          </rPr>
          <t xml:space="preserve">
校级先进团支部成员-“习近平新时代中国特色社会主义思想”大学生研习会团支部 +4</t>
        </r>
        <r>
          <rPr>
            <b/>
            <sz val="9"/>
            <rFont val="宋体"/>
            <charset val="134"/>
          </rPr>
          <t xml:space="preserve">
10+1:</t>
        </r>
        <r>
          <rPr>
            <sz val="9"/>
            <rFont val="宋体"/>
            <charset val="134"/>
          </rPr>
          <t xml:space="preserve">
TOP100优秀大学生社团/团队成员-课程与教学研究协会 +4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那三个奖项，我无法把握，先不加，证明材料会上交研会做定夺，能加，他们会给加上
审核：校级先进团支部成员不加分，集体荣誉不包括支部考核类荣誉，
优秀大学生社团/团队成员与励志 奋进奖均不加分
</t>
        </r>
      </text>
    </comment>
    <comment ref="L81" authorId="0">
      <text>
        <r>
          <rPr>
            <b/>
            <sz val="9"/>
            <rFont val="宋体"/>
            <charset val="134"/>
          </rPr>
          <t>10+1:</t>
        </r>
        <r>
          <rPr>
            <sz val="9"/>
            <rFont val="宋体"/>
            <charset val="134"/>
          </rPr>
          <t xml:space="preserve">
第18届全国大学生软件创新大赛软件系统安全赛全国总决赛“作品赛”二等奖 +21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竞赛不在附件一，无法加分
审核：第18届全国大学生软件创新大赛软件系统安全赛非八大学科竞赛，无法加在科研能力分
</t>
        </r>
      </text>
    </comment>
    <comment ref="F82" authorId="0">
      <text>
        <r>
          <rPr>
            <b/>
            <sz val="9"/>
            <rFont val="宋体"/>
            <charset val="134"/>
          </rPr>
          <t>暮光:</t>
        </r>
        <r>
          <rPr>
            <sz val="9"/>
            <rFont val="宋体"/>
            <charset val="134"/>
          </rPr>
          <t xml:space="preserve">
自愿时长0（-2）</t>
        </r>
      </text>
    </comment>
    <comment ref="L82" authorId="0">
      <text>
        <r>
          <rPr>
            <b/>
            <sz val="9"/>
            <rFont val="宋体"/>
            <charset val="134"/>
          </rPr>
          <t>暮光:</t>
        </r>
        <r>
          <rPr>
            <sz val="9"/>
            <rFont val="宋体"/>
            <charset val="134"/>
          </rPr>
          <t xml:space="preserve">
1、省级科研项目（项目成员）+2.5</t>
        </r>
        <r>
          <rPr>
            <b/>
            <sz val="9"/>
            <rFont val="宋体"/>
            <charset val="134"/>
          </rPr>
          <t xml:space="preserve">
张念龙:</t>
        </r>
        <r>
          <rPr>
            <sz val="9"/>
            <rFont val="宋体"/>
            <charset val="134"/>
          </rPr>
          <t xml:space="preserve">
25*0.4/4=2.5</t>
        </r>
      </text>
    </comment>
    <comment ref="F83" authorId="0">
      <text>
        <r>
          <rPr>
            <sz val="9"/>
            <rFont val="宋体"/>
            <charset val="134"/>
          </rPr>
          <t>志愿12h +0.4
寝室长+1</t>
        </r>
        <r>
          <rPr>
            <b/>
            <sz val="9"/>
            <rFont val="宋体"/>
            <charset val="134"/>
          </rPr>
          <t xml:space="preserve">
</t>
        </r>
      </text>
    </comment>
    <comment ref="F84" authorId="0">
      <text>
        <r>
          <rPr>
            <b/>
            <sz val="9"/>
            <rFont val="宋体"/>
            <charset val="134"/>
          </rPr>
          <t>你:</t>
        </r>
        <r>
          <rPr>
            <sz val="9"/>
            <rFont val="宋体"/>
            <charset val="134"/>
          </rPr>
          <t xml:space="preserve">
志愿服务+0.7</t>
        </r>
      </text>
    </comment>
    <comment ref="L84" authorId="0">
      <text>
        <r>
          <rPr>
            <b/>
            <sz val="9"/>
            <rFont val="宋体"/>
            <charset val="134"/>
          </rPr>
          <t>你:</t>
        </r>
        <r>
          <rPr>
            <sz val="9"/>
            <rFont val="宋体"/>
            <charset val="134"/>
          </rPr>
          <t xml:space="preserve">
国家发明专利</t>
        </r>
        <r>
          <rPr>
            <b/>
            <sz val="9"/>
            <rFont val="宋体"/>
            <charset val="134"/>
          </rPr>
          <t xml:space="preserve">
张念龙:</t>
        </r>
        <r>
          <rPr>
            <sz val="9"/>
            <rFont val="宋体"/>
            <charset val="134"/>
          </rPr>
          <t xml:space="preserve">
国家发明专利如第一完成人为浙江师范大学老师，学生不加分，因此不能加分</t>
        </r>
      </text>
    </comment>
    <comment ref="F85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志愿时长8h
</t>
        </r>
      </text>
    </comment>
    <comment ref="F86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志愿时长8h
</t>
        </r>
      </text>
    </comment>
    <comment ref="L86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权威期刊B
《Neurocomputing》发表文章+40
审核：刊发日期以检索证明上面的出
版年为准，成果取得日期需在 2024 年 9 月 1 日-2025 年 8月 31 日。故不加分
</t>
        </r>
      </text>
    </comment>
    <comment ref="F87" authorId="0">
      <text>
        <r>
          <rPr>
            <b/>
            <sz val="9"/>
            <rFont val="宋体"/>
            <charset val="134"/>
          </rPr>
          <t>Salt:</t>
        </r>
        <r>
          <rPr>
            <sz val="9"/>
            <rFont val="宋体"/>
            <charset val="134"/>
          </rPr>
          <t xml:space="preserve">
志愿-1</t>
        </r>
      </text>
    </comment>
    <comment ref="F88" authorId="0">
      <text>
        <r>
          <rPr>
            <b/>
            <sz val="9"/>
            <rFont val="宋体"/>
            <charset val="134"/>
          </rPr>
          <t>黑夜的儿子:</t>
        </r>
        <r>
          <rPr>
            <sz val="9"/>
            <rFont val="宋体"/>
            <charset val="134"/>
          </rPr>
          <t xml:space="preserve">
志愿者时长0h -2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寝室长+1分</t>
        </r>
      </text>
    </comment>
    <comment ref="F89" authorId="0">
      <text>
        <r>
          <rPr>
            <b/>
            <sz val="9"/>
            <rFont val="宋体"/>
            <charset val="134"/>
          </rPr>
          <t>汪浩楠:</t>
        </r>
        <r>
          <rPr>
            <sz val="9"/>
            <rFont val="宋体"/>
            <charset val="134"/>
          </rPr>
          <t xml:space="preserve">
1.寝室长+1</t>
        </r>
        <r>
          <rPr>
            <b/>
            <sz val="9"/>
            <rFont val="宋体"/>
            <charset val="134"/>
          </rPr>
          <t xml:space="preserve">
汪浩楠:</t>
        </r>
        <r>
          <rPr>
            <sz val="9"/>
            <rFont val="宋体"/>
            <charset val="134"/>
          </rPr>
          <t xml:space="preserve">
2.志愿时长0   -2</t>
        </r>
      </text>
    </comment>
    <comment ref="F90" authorId="0">
      <text>
        <r>
          <rPr>
            <b/>
            <sz val="9"/>
            <rFont val="宋体"/>
            <charset val="134"/>
          </rPr>
          <t>：D:</t>
        </r>
        <r>
          <rPr>
            <sz val="9"/>
            <rFont val="宋体"/>
            <charset val="134"/>
          </rPr>
          <t xml:space="preserve">
寝室长+1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志愿者时长1.5h -1.7分</t>
        </r>
      </text>
    </comment>
    <comment ref="L90" authorId="0">
      <text>
        <r>
          <rPr>
            <b/>
            <sz val="9"/>
            <rFont val="宋体"/>
            <charset val="134"/>
          </rPr>
          <t>：D:</t>
        </r>
        <r>
          <rPr>
            <sz val="9"/>
            <rFont val="宋体"/>
            <charset val="134"/>
          </rPr>
          <t xml:space="preserve">
软著</t>
        </r>
      </text>
    </comment>
    <comment ref="F91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志愿时长0h
违规停车 -2</t>
        </r>
      </text>
    </comment>
    <comment ref="L91" authorId="0">
      <text>
        <r>
          <rPr>
            <b/>
            <sz val="9"/>
            <rFont val="宋体"/>
            <charset val="134"/>
          </rPr>
          <t>sSs:</t>
        </r>
        <r>
          <rPr>
            <sz val="9"/>
            <rFont val="宋体"/>
            <charset val="134"/>
          </rPr>
          <t xml:space="preserve">
第18届全国大学生软件创新大赛软件系统安全赛全国总决赛“作品赛”国家二等奖（2025） 35*0.4/3 =4.67（存疑）
</t>
        </r>
        <r>
          <rPr>
            <b/>
            <sz val="9"/>
            <rFont val="宋体"/>
            <charset val="134"/>
          </rPr>
          <t>sSs:</t>
        </r>
        <r>
          <rPr>
            <sz val="9"/>
            <rFont val="宋体"/>
            <charset val="134"/>
          </rPr>
          <t xml:space="preserve">
软著 2
审核：考虑到赛事专业相关性要求，同时遵循一致性原则，本次综测针对不在综测细则附件1清单内的学科竞赛，智育模块和体美劳育模块原则上均不予加分，</t>
        </r>
      </text>
    </comment>
    <comment ref="F92" authorId="0">
      <text>
        <r>
          <rPr>
            <b/>
            <sz val="9"/>
            <rFont val="宋体"/>
            <charset val="134"/>
          </rPr>
          <t>黑夜的儿子:</t>
        </r>
        <r>
          <rPr>
            <sz val="9"/>
            <rFont val="宋体"/>
            <charset val="134"/>
          </rPr>
          <t xml:space="preserve">
志愿者0h -2</t>
        </r>
      </text>
    </comment>
    <comment ref="L92" authorId="0">
      <text>
        <r>
          <rPr>
            <b/>
            <sz val="9"/>
            <rFont val="宋体"/>
            <charset val="134"/>
          </rPr>
          <t>Quietly_:</t>
        </r>
        <r>
          <rPr>
            <sz val="9"/>
            <rFont val="宋体"/>
            <charset val="134"/>
          </rPr>
          <t xml:space="preserve">
中国国际大学生创新大赛铜奖（负责人）+22.5，专利+4，一级期刊+20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专利，期刊无检索证明，无法加分。国铜项目先不加，材料上交研会定夺，可以的话会加上
互联网+：25*1.5*0.6=</t>
        </r>
      </text>
    </comment>
    <comment ref="F93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志愿时长0h</t>
        </r>
      </text>
    </comment>
    <comment ref="L93" authorId="0">
      <text>
        <r>
          <rPr>
            <b/>
            <sz val="9"/>
            <rFont val="宋体"/>
            <charset val="134"/>
          </rPr>
          <t>被风吹过的夜:</t>
        </r>
        <r>
          <rPr>
            <sz val="9"/>
            <rFont val="宋体"/>
            <charset val="134"/>
          </rPr>
          <t xml:space="preserve">
一级期刊《Computer Networks》文章发表一篇，第一作者
审核：刊发日期以检索证明上面的出
版年为准，成果取得日期需在 2024 年 9 月 1 日-2025 年 8月 31 日。故不加分</t>
        </r>
      </text>
    </comment>
    <comment ref="F94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志愿时长0h
</t>
        </r>
      </text>
    </comment>
    <comment ref="F95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志愿时长0h
</t>
        </r>
      </text>
    </comment>
    <comment ref="F96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志愿时长0h
</t>
        </r>
      </text>
    </comment>
    <comment ref="F97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志愿时长0h
</t>
        </r>
      </text>
    </comment>
    <comment ref="F98" authorId="1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志愿时长0h
</t>
        </r>
      </text>
    </comment>
    <comment ref="F99" authorId="2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自愿时长0（-2）
</t>
        </r>
      </text>
    </comment>
    <comment ref="F100" authorId="2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自愿时长0（-2）
</t>
        </r>
      </text>
    </comment>
    <comment ref="F101" authorId="2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自愿时长0（-2）
</t>
        </r>
      </text>
    </comment>
    <comment ref="F102" authorId="0">
      <text>
        <r>
          <rPr>
            <b/>
            <sz val="9"/>
            <rFont val="宋体"/>
            <charset val="134"/>
          </rPr>
          <t>俗人:</t>
        </r>
        <r>
          <rPr>
            <sz val="9"/>
            <rFont val="宋体"/>
            <charset val="134"/>
          </rPr>
          <t xml:space="preserve">
1、寝室长+1</t>
        </r>
        <r>
          <rPr>
            <b/>
            <sz val="9"/>
            <rFont val="宋体"/>
            <charset val="134"/>
          </rPr>
          <t xml:space="preserve">
俗人:</t>
        </r>
        <r>
          <rPr>
            <sz val="9"/>
            <rFont val="宋体"/>
            <charset val="134"/>
          </rPr>
          <t xml:space="preserve">
2、志愿服务-1.4
电动车违规-2</t>
        </r>
      </text>
    </comment>
    <comment ref="F103" authorId="0">
      <text>
        <r>
          <rPr>
            <b/>
            <sz val="9"/>
            <rFont val="宋体"/>
            <charset val="134"/>
          </rPr>
          <t>念龙:</t>
        </r>
        <r>
          <rPr>
            <sz val="9"/>
            <rFont val="宋体"/>
            <charset val="134"/>
          </rPr>
          <t xml:space="preserve">
寝室不达标-3</t>
        </r>
      </text>
    </comment>
    <comment ref="F104" authorId="0">
      <text>
        <r>
          <rPr>
            <b/>
            <sz val="9"/>
            <rFont val="宋体"/>
            <charset val="134"/>
          </rPr>
          <t>黑夜的儿子:</t>
        </r>
        <r>
          <rPr>
            <sz val="9"/>
            <rFont val="宋体"/>
            <charset val="134"/>
          </rPr>
          <t xml:space="preserve">
志愿者时长0h-2</t>
        </r>
      </text>
    </comment>
    <comment ref="F105" authorId="0">
      <text>
        <r>
          <rPr>
            <b/>
            <sz val="9"/>
            <rFont val="宋体"/>
            <charset val="134"/>
          </rPr>
          <t>黑夜的儿子:</t>
        </r>
        <r>
          <rPr>
            <sz val="9"/>
            <rFont val="宋体"/>
            <charset val="134"/>
          </rPr>
          <t xml:space="preserve">
志愿者时长0h -2</t>
        </r>
      </text>
    </comment>
    <comment ref="F106" authorId="2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自愿时长0（-2）
</t>
        </r>
      </text>
    </comment>
    <comment ref="F107" authorId="2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志愿时长0（-2）
</t>
        </r>
      </text>
    </comment>
    <comment ref="F108" authorId="0">
      <text>
        <r>
          <rPr>
            <b/>
            <sz val="9"/>
            <rFont val="宋体"/>
            <charset val="134"/>
          </rPr>
          <t>WPS_1609727685:</t>
        </r>
        <r>
          <rPr>
            <sz val="9"/>
            <rFont val="宋体"/>
            <charset val="134"/>
          </rPr>
          <t xml:space="preserve">
校优秀团干+8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证明材料不是校优秀团干，是支委考核良好+3分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志愿者时长10.8小时+0.16分</t>
        </r>
        <r>
          <rPr>
            <b/>
            <sz val="9"/>
            <rFont val="宋体"/>
            <charset val="134"/>
          </rPr>
          <t xml:space="preserve">
黑夜的儿子:</t>
        </r>
        <r>
          <rPr>
            <sz val="9"/>
            <rFont val="宋体"/>
            <charset val="134"/>
          </rPr>
          <t xml:space="preserve">
学术报告6次+2分
违规停车-4</t>
        </r>
      </text>
    </comment>
    <comment ref="F109" authorId="2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志愿时长0（-2）
</t>
        </r>
      </text>
    </comment>
    <comment ref="F110" authorId="0">
      <text>
        <r>
          <rPr>
            <b/>
            <sz val="9"/>
            <rFont val="宋体"/>
            <charset val="134"/>
          </rPr>
          <t>　:</t>
        </r>
        <r>
          <rPr>
            <sz val="9"/>
            <rFont val="宋体"/>
            <charset val="134"/>
          </rPr>
          <t xml:space="preserve">
-2 志愿时长0</t>
        </r>
        <r>
          <rPr>
            <b/>
            <sz val="9"/>
            <rFont val="宋体"/>
            <charset val="134"/>
          </rPr>
          <t xml:space="preserve">
　:</t>
        </r>
        <r>
          <rPr>
            <sz val="9"/>
            <rFont val="宋体"/>
            <charset val="134"/>
          </rPr>
          <t xml:space="preserve">
+6 党支部委员优秀</t>
        </r>
      </text>
    </comment>
    <comment ref="F111" authorId="0">
      <text>
        <r>
          <rPr>
            <b/>
            <sz val="9"/>
            <rFont val="宋体"/>
            <charset val="134"/>
          </rPr>
          <t>zh:</t>
        </r>
        <r>
          <rPr>
            <sz val="9"/>
            <rFont val="宋体"/>
            <charset val="134"/>
          </rPr>
          <t xml:space="preserve">
文明寝室</t>
        </r>
        <r>
          <rPr>
            <b/>
            <sz val="9"/>
            <rFont val="宋体"/>
            <charset val="134"/>
          </rPr>
          <t xml:space="preserve">
+3
黑夜的儿子:</t>
        </r>
        <r>
          <rPr>
            <sz val="9"/>
            <rFont val="宋体"/>
            <charset val="134"/>
          </rPr>
          <t xml:space="preserve">
志愿者时长0h-2
寝室安全整改，插座未断电-3
</t>
        </r>
      </text>
    </comment>
    <comment ref="P111" authorId="0">
      <text>
        <r>
          <rPr>
            <b/>
            <sz val="9"/>
            <rFont val="宋体"/>
            <charset val="134"/>
          </rPr>
          <t>zh:</t>
        </r>
        <r>
          <rPr>
            <sz val="9"/>
            <rFont val="宋体"/>
            <charset val="134"/>
          </rPr>
          <t xml:space="preserve">
趣味运动会团体赛第一 +0.5分</t>
        </r>
      </text>
    </comment>
  </commentList>
</comments>
</file>

<file path=xl/comments6.xml><?xml version="1.0" encoding="utf-8"?>
<comments xmlns="http://schemas.openxmlformats.org/spreadsheetml/2006/main">
  <authors>
    <author>吴贤东</author>
    <author>Unknown User</author>
    <author>admin</author>
    <author>tc={3162F98D-7C5D-4CBF-91CF-7FF76DBF8AF7}</author>
    <author>tc={B84C9247-B217-4E0E-9928-6D92DEAB1F22}</author>
    <author>tc={008643F8-7173-4219-B8CF-2637225DB14D}</author>
    <author>tc={83ADA706-FA80-4A9F-9141-D5543E4BE40A}</author>
    <author>tc={D2B4CEF7-D75C-4CA5-A86F-049019969C99}</author>
    <author>tc={51DF0F75-C601-4884-9CAF-F60EA93D4FD3}</author>
    <author>tc={18B460FF-DB63-451B-AA89-0643F3440D0C}</author>
    <author>tc={FD98F209-2F77-4C4C-8C47-7679C33C900E}</author>
    <author>tc={9AFDAEC4-EDC3-4D36-AEAA-02362BD69F36}</author>
    <author>tc={3A5A2FD0-6513-48DC-9F5D-2399472CE420}</author>
    <author>tc={E837A874-8700-4E60-A11B-6937D270A0F7}</author>
    <author>tc={62AE5A58-AE26-456C-8219-31F2B92A60EF}</author>
    <author>tc={4C71177C-B4C0-41BC-8849-8EE7AC932D4E}</author>
    <author>tc={95C203B3-AAC2-4572-BE42-7544F7CB4A2E}</author>
    <author>tc={FCAAEE09-8B92-4ECA-BF82-E6FED6FDB00C}</author>
    <author>tc={2882CE86-4680-48F6-8329-F198DBD3AF27}</author>
    <author>tc={DDE718F2-B3DB-4213-AB7D-AFA4A8C1F6AE}</author>
    <author>tc={E5CBF371-EAF0-47AD-847C-39D7A6C724BE}</author>
    <author>tc={CF33A770-65D1-4C36-9D0F-23178F010DA1}</author>
    <author>tc={C4C3A6A6-CEAB-40DF-A808-C39B61CBB3BE}</author>
    <author>tc={6404B9A3-12DA-443E-BB92-20E4FB50C2E9}</author>
    <author>apple</author>
    <author>tc={FB77B6BD-4924-4F42-8F0E-F101A0A8E5A1}</author>
    <author>tc={B8F66533-B691-4794-A4AF-B7C360BAE1EB}</author>
    <author>tc={E0E4FF29-8C16-42C2-BE33-86A1D68699AB}</author>
    <author>gang</author>
    <author>tc={BF2F368F-D84D-4173-B40E-E266E2312644}</author>
    <author>tc={C25FE8EB-4B40-46AC-92CA-CBBA3F26655D}</author>
    <author>tc={2AD394B6-C9B7-4131-82B6-64429F771E21}</author>
    <author>tc={747E4C88-F4CC-411D-87C6-0ACB42D30198}</author>
    <author>tc={D85494F8-8957-4B47-BBCE-7AD757FB7B33}</author>
    <author>tc={540CB87D-D213-4C36-8C0A-AB274DFD3188}</author>
    <author>Fang</author>
    <author>tc={B5E40722-F91B-471F-920B-1354A2E6F4A8}</author>
    <author>tc={BE25E267-69CC-4335-87DE-D22B8F548F4D}</author>
    <author>tc={BFF8A6A5-6E5A-431B-A92A-E4A47A84D136}</author>
    <author>tc={5F8A316C-6C9A-421B-92C5-F67B07302538}</author>
    <author>tc={19BB26C2-DD19-465F-80DF-43EFF67B420E}</author>
    <author>tc={143DF8E8-478D-4B46-80AD-0012A4030D11}</author>
    <author>tc={D1F0E234-AB38-4EB4-9A99-D18E41D61EA4}</author>
    <author>tc={521985E7-FF6F-4962-9954-B9FAA8359F11}</author>
    <author>tc={CB7649B2-05CF-42B1-B7B1-E531492D3544}</author>
    <author>tc={89AE503E-42E3-4146-97CE-2E390386EC5E}</author>
    <author>tc={444D2C7E-AD89-4FC9-A939-0E03F24F0CBF}</author>
    <author>tc={9B689C0E-8A45-4151-975E-C193F9A4243E}</author>
    <author>tc={E167268E-FDBB-48AD-A26F-CCFEE647AEBB}</author>
    <author>tc={023BE1BC-A4C5-401E-8518-AAF366A86EBF}</author>
    <author>tc={0FBD075D-E435-4301-A784-8B0F561A3DC7}</author>
    <author>tc={853BC9CF-92D0-4EF4-ACF2-2717BA83555A}</author>
    <author>tc={714273F8-7A78-47AB-80EB-337F5D41D5DB}</author>
    <author>tc={C09ABC52-69C5-49F6-BDAE-CE4D36097414}</author>
    <author>tc={E031220A-4DFD-4DC9-9203-25514A1911C9}</author>
    <author>tc={1361EEC9-305B-416E-9134-073813D1488F}</author>
    <author>tc={6D172C42-3DBE-4F8F-8E2A-69A1F8262C66}</author>
    <author>tc={CF9572F0-3108-4825-89B2-9256B6C9437B}</author>
    <author>tc={5D2AAFDE-8646-4661-A352-0D572EEF641B}</author>
    <author>tc={6963070E-E619-4603-9615-22D52D6FCB4F}</author>
  </authors>
  <commentList>
    <comment ref="F6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1、校级文明寝室+3
2、班委考核称职+4.5
3、优秀团员干部+4
4、志愿者时长30小时+4
5、学术报告10次+3.6</t>
        </r>
      </text>
    </comment>
    <comment ref="M6" authorId="0">
      <text>
        <r>
          <rPr>
            <b/>
            <sz val="9"/>
            <rFont val="宋体"/>
            <charset val="134"/>
          </rPr>
          <t xml:space="preserve">吴贤东:
</t>
        </r>
        <r>
          <rPr>
            <sz val="9"/>
            <rFont val="宋体"/>
            <charset val="134"/>
          </rPr>
          <t>1、软著 +2分</t>
        </r>
      </text>
    </comment>
    <comment ref="R6" authorId="1">
      <text>
        <r>
          <rPr>
            <b/>
            <sz val="9"/>
            <rFont val="宋体"/>
            <charset val="134"/>
          </rPr>
          <t>李嘉诚:</t>
        </r>
        <r>
          <rPr>
            <sz val="9"/>
            <rFont val="宋体"/>
            <charset val="134"/>
          </rPr>
          <t xml:space="preserve">
四星研会+0.46</t>
        </r>
      </text>
    </comment>
    <comment ref="F7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1、文明寝室 +3分
2、志愿满30h +4分
3、讲座12次 +4分
</t>
        </r>
      </text>
    </comment>
    <comment ref="M7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软著 +2分</t>
        </r>
      </text>
    </comment>
    <comment ref="F8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1、校级文明寝室 +3分
2、党支部副书记考核称职 +3分
3、志愿服务满30h +4分
4、学术报告讲座 +2.4分</t>
        </r>
      </text>
    </comment>
    <comment ref="M8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1、软著 +2分</t>
        </r>
      </text>
    </comment>
    <comment ref="R8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1、拔河二等奖 3分/10=0.3分 </t>
        </r>
      </text>
    </comment>
    <comment ref="F9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2、志愿满30h +4分
3、讲座10次 +3.6分
</t>
        </r>
      </text>
    </comment>
    <comment ref="M9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1、软著 +2分</t>
        </r>
      </text>
    </comment>
    <comment ref="F10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1、院优秀团员+4分
2、文明寝室+3分
3、研会干事优秀+6分
4、志愿满30h +4分
5、讲座11次+4分
</t>
        </r>
      </text>
    </comment>
    <comment ref="M10" authorId="2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校专项课题立项（+0.67分）【非负责人】
审核：党建课题不作为科研课题</t>
        </r>
      </text>
    </comment>
    <comment ref="R10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1、校志愿先进个人 8分2、拔河二等奖3分/10=0.3分
3、浙江省电子商务实战赛二等奖（+3分）【不能加到学科竞赛？】
4、浙江师范大学2025年研究生“双碳”创新与创意大赛优胜奖（+分）【同上】
审核：考虑到赛事专业相关性要求，同时遵循一致性原则，本次综测针对不在综测细则附件1清单内的学科竞赛，智育模块和体美劳育模块原则上均不予加分</t>
        </r>
      </text>
    </comment>
    <comment ref="F11" authorId="1">
      <text>
        <r>
          <rPr>
            <b/>
            <sz val="9"/>
            <rFont val="宋体"/>
            <charset val="134"/>
          </rPr>
          <t>悦月:</t>
        </r>
        <r>
          <rPr>
            <sz val="9"/>
            <rFont val="宋体"/>
            <charset val="134"/>
          </rPr>
          <t xml:space="preserve">
融媒体干事合格（+1分）、志愿时长40小时（+4分）、学术报告6次（+2分）</t>
        </r>
      </text>
    </comment>
    <comment ref="M11" authorId="1">
      <text>
        <r>
          <rPr>
            <b/>
            <sz val="9"/>
            <rFont val="宋体"/>
            <charset val="134"/>
          </rPr>
          <t>悦月:</t>
        </r>
        <r>
          <rPr>
            <sz val="9"/>
            <rFont val="宋体"/>
            <charset val="134"/>
          </rPr>
          <t xml:space="preserve">
挑战杯银奖
(15*1.5*0.5)/5</t>
        </r>
      </text>
    </comment>
    <comment ref="R11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寝室文化节三等奖（+0.25分）、拔河（+0.1分）</t>
        </r>
      </text>
    </comment>
    <comment ref="F12" authorId="1">
      <text>
        <r>
          <rPr>
            <b/>
            <sz val="9"/>
            <rFont val="宋体"/>
            <charset val="134"/>
          </rPr>
          <t>五月雨:</t>
        </r>
        <r>
          <rPr>
            <sz val="9"/>
            <rFont val="宋体"/>
            <charset val="134"/>
          </rPr>
          <t xml:space="preserve">
志愿时长25.5h+3.1，寝室长+1</t>
        </r>
      </text>
    </comment>
    <comment ref="M12" authorId="1">
      <text>
        <r>
          <rPr>
            <b/>
            <sz val="9"/>
            <rFont val="宋体"/>
            <charset val="134"/>
          </rPr>
          <t>五月雨:</t>
        </r>
        <r>
          <rPr>
            <sz val="9"/>
            <rFont val="宋体"/>
            <charset val="134"/>
          </rPr>
          <t xml:space="preserve">
校级”挑战杯“大学生课外学术科技作品竞赛三等奖
(5*1.5*0.5)/2</t>
        </r>
      </text>
    </comment>
    <comment ref="F13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1、志愿满30h +4分
2、学术报告11次 +4分
</t>
        </r>
      </text>
    </comment>
    <comment ref="M13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1.校级挑战杯大学生课外学术科技作品竞赛三等奖 5*1.5/2/2=1.875</t>
        </r>
      </text>
    </comment>
    <comment ref="F14" authorId="1">
      <text>
        <r>
          <rPr>
            <b/>
            <sz val="9"/>
            <rFont val="宋体"/>
            <charset val="134"/>
          </rPr>
          <t>龚佳庆:</t>
        </r>
        <r>
          <rPr>
            <sz val="9"/>
            <rFont val="宋体"/>
            <charset val="134"/>
          </rPr>
          <t xml:space="preserve">
1.校级优秀团员 +8分
2.研会称职干事 +3分
3.志愿服务满30小时 +4分
4.学术报告满11次 +4分</t>
        </r>
      </text>
    </comment>
    <comment ref="R14" authorId="1">
      <text>
        <r>
          <rPr>
            <b/>
            <sz val="9"/>
            <rFont val="宋体"/>
            <charset val="134"/>
          </rPr>
          <t>龚佳庆:</t>
        </r>
        <r>
          <rPr>
            <sz val="9"/>
            <rFont val="宋体"/>
            <charset val="134"/>
          </rPr>
          <t xml:space="preserve">
1.拔河比赛三等奖 +0.1分
2.院级志愿者行动先进个人 +4分</t>
        </r>
      </text>
    </comment>
    <comment ref="F15" authorId="3">
      <text>
        <r>
          <rPr>
            <sz val="10"/>
            <rFont val="宋体"/>
            <charset val="134"/>
          </rPr>
          <t>校级优秀团干 +8
研究生团支书，考核优秀 +9
志愿服务时长55小时 +4
学术报告16次 +4</t>
        </r>
      </text>
    </comment>
    <comment ref="R15" authorId="4">
      <text>
        <r>
          <rPr>
            <sz val="10"/>
            <rFont val="宋体"/>
            <charset val="134"/>
          </rPr>
          <t>趣味运动会个人三等奖+1
院级拔河团体二等奖+0.3</t>
        </r>
      </text>
    </comment>
    <comment ref="A16" authorId="5">
      <text>
        <r>
          <rPr>
            <sz val="10"/>
            <rFont val="宋体"/>
            <charset val="134"/>
          </rPr>
          <t>已修改：寝室长跟研会部员都为学生工作，应当取高而不累计</t>
        </r>
      </text>
    </comment>
    <comment ref="F16" authorId="6">
      <text>
        <r>
          <rPr>
            <sz val="10"/>
            <rFont val="宋体"/>
            <charset val="134"/>
          </rPr>
          <t>1.志愿时长40h +4  
2.讲座11次+4
3.计算机学院研会志愿汇部员，考核【称职】+3分
4.寝室长+1
审核：多职务者，取高者，不累加</t>
        </r>
      </text>
    </comment>
    <comment ref="R16" authorId="7">
      <text>
        <r>
          <rPr>
            <sz val="10"/>
            <rFont val="宋体"/>
            <charset val="134"/>
          </rPr>
          <t>1.趣味运动会个人赛三等奖 +1分
2.院师生羽毛球赛-学生混双亚军+5分
3.院师生羽毛球赛-学生男双第三名+3分
4.院师生羽毛球赛-师生男双第三名+3分
5.院级优秀志愿者 +4分</t>
        </r>
      </text>
    </comment>
    <comment ref="F17" authorId="0">
      <text>
        <r>
          <rPr>
            <sz val="9"/>
            <rFont val="宋体"/>
            <charset val="134"/>
          </rPr>
          <t xml:space="preserve">吴贤东:
1、志愿时长6h -0.8分
2、报告讲座1次
</t>
        </r>
        <r>
          <rPr>
            <b/>
            <sz val="9"/>
            <rFont val="宋体"/>
            <charset val="134"/>
          </rPr>
          <t xml:space="preserve">
　　　:</t>
        </r>
        <r>
          <rPr>
            <sz val="9"/>
            <rFont val="宋体"/>
            <charset val="134"/>
          </rPr>
          <t xml:space="preserve">
3、违规停车2次 -4分</t>
        </r>
      </text>
    </comment>
    <comment ref="M17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1、软著 +2分</t>
        </r>
      </text>
    </comment>
    <comment ref="A18" authorId="8">
      <text>
        <r>
          <rPr>
            <sz val="10"/>
            <rFont val="宋体"/>
            <charset val="134"/>
          </rPr>
          <t>已修改：时政知识竞赛属于体美劳模块</t>
        </r>
      </text>
    </comment>
    <comment ref="F18" authorId="9">
      <text>
        <r>
          <rPr>
            <sz val="10"/>
            <rFont val="宋体"/>
            <charset val="134"/>
          </rPr>
          <t>支部书记考核优秀+9
校级荣誉“党建工作优秀个人”+8
40h志愿时长+4
7次讲座次数+2.4
校级文明寝室+3</t>
        </r>
      </text>
    </comment>
    <comment ref="R18" authorId="10">
      <text>
        <r>
          <rPr>
            <sz val="10"/>
            <rFont val="宋体"/>
            <charset val="134"/>
          </rPr>
          <t>趣味运动会寝室赛三等奖+0.25趣味运动会寝室赛+0.25 时政知识竞赛优胜奖（+0.5分）</t>
        </r>
      </text>
    </comment>
    <comment ref="F19" authorId="1">
      <text>
        <r>
          <rPr>
            <b/>
            <sz val="9"/>
            <rFont val="宋体"/>
            <charset val="134"/>
          </rPr>
          <t>胡....小缤:</t>
        </r>
        <r>
          <rPr>
            <sz val="9"/>
            <rFont val="宋体"/>
            <charset val="134"/>
          </rPr>
          <t xml:space="preserve">
志愿时长30小时。+4分</t>
        </r>
      </text>
    </comment>
    <comment ref="M19" authorId="1">
      <text>
        <r>
          <rPr>
            <b/>
            <sz val="9"/>
            <rFont val="宋体"/>
            <charset val="134"/>
          </rPr>
          <t>胡....小缤:</t>
        </r>
        <r>
          <rPr>
            <sz val="9"/>
            <rFont val="宋体"/>
            <charset val="134"/>
          </rPr>
          <t xml:space="preserve">
软件著作权一个。+2分</t>
        </r>
      </text>
    </comment>
    <comment ref="F20" authorId="1">
      <text>
        <r>
          <rPr>
            <b/>
            <sz val="9"/>
            <rFont val="宋体"/>
            <charset val="134"/>
          </rPr>
          <t>　　　:</t>
        </r>
        <r>
          <rPr>
            <sz val="9"/>
            <rFont val="宋体"/>
            <charset val="134"/>
          </rPr>
          <t xml:space="preserve">
1、寝室长 1分</t>
        </r>
        <r>
          <rPr>
            <b/>
            <sz val="9"/>
            <rFont val="宋体"/>
            <charset val="134"/>
          </rPr>
          <t xml:space="preserve">
　　　:</t>
        </r>
        <r>
          <rPr>
            <sz val="9"/>
            <rFont val="宋体"/>
            <charset val="134"/>
          </rPr>
          <t xml:space="preserve">
2、志愿者5h -1分</t>
        </r>
      </text>
    </comment>
    <comment ref="M20" authorId="1">
      <text>
        <r>
          <rPr>
            <b/>
            <sz val="9"/>
            <rFont val="宋体"/>
            <charset val="134"/>
          </rPr>
          <t>　　　:</t>
        </r>
        <r>
          <rPr>
            <sz val="9"/>
            <rFont val="宋体"/>
            <charset val="134"/>
          </rPr>
          <t xml:space="preserve">
1、新苗人才计划立项 25分*0.5*0.4/4人=1.25分</t>
        </r>
      </text>
    </comment>
    <comment ref="R20" authorId="1">
      <text>
        <r>
          <rPr>
            <b/>
            <sz val="9"/>
            <rFont val="宋体"/>
            <charset val="134"/>
          </rPr>
          <t>　　　:</t>
        </r>
        <r>
          <rPr>
            <sz val="9"/>
            <rFont val="宋体"/>
            <charset val="134"/>
          </rPr>
          <t xml:space="preserve">
1、新生篮球赛第二 10/15人=0.667</t>
        </r>
        <r>
          <rPr>
            <b/>
            <sz val="9"/>
            <rFont val="宋体"/>
            <charset val="134"/>
          </rPr>
          <t xml:space="preserve">
　　　:</t>
        </r>
        <r>
          <rPr>
            <sz val="9"/>
            <rFont val="宋体"/>
            <charset val="134"/>
          </rPr>
          <t xml:space="preserve">
2、校篮球赛第五 7/20人=0.35分</t>
        </r>
        <r>
          <rPr>
            <b/>
            <sz val="9"/>
            <rFont val="宋体"/>
            <charset val="134"/>
          </rPr>
          <t xml:space="preserve">
　　　:</t>
        </r>
        <r>
          <rPr>
            <sz val="9"/>
            <rFont val="宋体"/>
            <charset val="134"/>
          </rPr>
          <t xml:space="preserve">
新生篮球赛第二 10/16人=0.625</t>
        </r>
      </text>
    </comment>
    <comment ref="F21" authorId="1">
      <text>
        <r>
          <rPr>
            <b/>
            <sz val="9"/>
            <rFont val="宋体"/>
            <charset val="134"/>
          </rPr>
          <t>别再皱眉了:</t>
        </r>
        <r>
          <rPr>
            <sz val="9"/>
            <rFont val="宋体"/>
            <charset val="134"/>
          </rPr>
          <t xml:space="preserve">
学术报告讲座12次（+4分） ，志愿服务时长47.83小时（+4分），计算机学院研究生会学术部干事，考核称职（+3分），校级文明寝室成员（+3分），校级优秀团干（+8分）</t>
        </r>
      </text>
    </comment>
    <comment ref="R21" authorId="1">
      <text>
        <r>
          <rPr>
            <b/>
            <sz val="9"/>
            <rFont val="宋体"/>
            <charset val="134"/>
          </rPr>
          <t>别再皱眉了:</t>
        </r>
        <r>
          <rPr>
            <sz val="9"/>
            <rFont val="宋体"/>
            <charset val="134"/>
          </rPr>
          <t xml:space="preserve">
计算机学院研会星级评比获四星级研会（7÷15=0.46分）</t>
        </r>
      </text>
    </comment>
    <comment ref="F22" authorId="11">
      <text>
        <r>
          <rPr>
            <sz val="10"/>
            <rFont val="宋体"/>
            <charset val="134"/>
          </rPr>
          <t>志愿服务时长55小时 +4
学术报告18次 +4
文明宿舍 +3
计算机学院研会宣传部部员，考核称职+3分
院级志愿者行动先进个人 +4志愿者行动先进个人应加在体美劳部分</t>
        </r>
      </text>
    </comment>
    <comment ref="R22" authorId="12">
      <text>
        <r>
          <rPr>
            <sz val="10"/>
            <rFont val="宋体"/>
            <charset val="134"/>
          </rPr>
          <t>院拔河比赛一等奖 +0.5
研会星级评比 +0.47志愿者行动先进个人+4</t>
        </r>
      </text>
    </comment>
    <comment ref="F23" authorId="1">
      <text>
        <r>
          <rPr>
            <b/>
            <sz val="9"/>
            <rFont val="宋体"/>
            <charset val="134"/>
          </rPr>
          <t>楼吉诚:</t>
        </r>
        <r>
          <rPr>
            <sz val="9"/>
            <rFont val="宋体"/>
            <charset val="134"/>
          </rPr>
          <t xml:space="preserve">
志愿者时长55h+4、讲座12次+4、校级文明寝室成员+3、生活委员考核称职+3</t>
        </r>
      </text>
    </comment>
    <comment ref="R23" authorId="1">
      <text>
        <r>
          <rPr>
            <b/>
            <sz val="9"/>
            <rFont val="宋体"/>
            <charset val="134"/>
          </rPr>
          <t>楼吉诚:</t>
        </r>
        <r>
          <rPr>
            <sz val="9"/>
            <rFont val="宋体"/>
            <charset val="134"/>
          </rPr>
          <t xml:space="preserve">
寝室文化节二等奖+0.75、2024学年院级志愿者行动先进个人+4</t>
        </r>
      </text>
    </comment>
    <comment ref="F24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1、校级文明寝室 +3分
2、研会干事考核优秀+6分
3、志愿满30h +4分
4、讲座15次 +4分
</t>
        </r>
      </text>
    </comment>
    <comment ref="R24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1、院羽毛球混双三等奖 +1分
2、星级学生会 7分/15=0.4667分
3、院级先进志愿者 +4分</t>
        </r>
      </text>
    </comment>
    <comment ref="F25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1、班委科研委员考核称职 +3分
2、志愿时长 +4分
3、讲座 12次 +4分
</t>
        </r>
      </text>
    </comment>
    <comment ref="R25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1、cncc优秀志愿者 +4分</t>
        </r>
      </text>
    </comment>
    <comment ref="F26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志愿时长40h（4分），讲座11次（4分），校级文明寝室（3分），班长考核优秀（9分）</t>
        </r>
      </text>
    </comment>
    <comment ref="R26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趣味运动会个人一等奖（5分），趣味运动会寝室二等奖（3/4=0.75分），拔河三等奖（1/10=0.1）</t>
        </r>
      </text>
    </comment>
    <comment ref="F27" authorId="13">
      <text>
        <r>
          <rPr>
            <sz val="10"/>
            <rFont val="宋体"/>
            <charset val="134"/>
          </rPr>
          <t xml:space="preserve">1、志愿时长*40  4分
2、学术报告*11  4分
</t>
        </r>
      </text>
    </comment>
    <comment ref="R27" authorId="14">
      <text>
        <r>
          <rPr>
            <sz val="10"/>
            <rFont val="宋体"/>
            <charset val="134"/>
          </rPr>
          <t>1、CNCC优秀志愿者  4分</t>
        </r>
      </text>
    </comment>
    <comment ref="F28" authorId="15">
      <text>
        <r>
          <rPr>
            <sz val="10"/>
            <rFont val="宋体"/>
            <charset val="134"/>
          </rPr>
          <t>志愿者行动先进个人＋4分；生活委员考核良好＋3分；志愿时长40h＋4分；讲座11次＋4分。
审核：志愿者行动先进个人应加在体美劳部分</t>
        </r>
      </text>
    </comment>
    <comment ref="R28" authorId="16">
      <text>
        <r>
          <rPr>
            <sz val="10"/>
            <rFont val="宋体"/>
            <charset val="134"/>
          </rPr>
          <t>志愿者行动先进个人＋4分</t>
        </r>
      </text>
    </comment>
    <comment ref="F29" authorId="1">
      <text>
        <r>
          <rPr>
            <b/>
            <sz val="9"/>
            <rFont val="宋体"/>
            <charset val="134"/>
          </rPr>
          <t>悦月:</t>
        </r>
        <r>
          <rPr>
            <sz val="9"/>
            <rFont val="宋体"/>
            <charset val="134"/>
          </rPr>
          <t xml:space="preserve">
志愿时长45小时（4分）、讲座次数11次（4分）、文明寝室（3分）、寝室长（1分）</t>
        </r>
      </text>
    </comment>
    <comment ref="R29" authorId="1">
      <text>
        <r>
          <rPr>
            <b/>
            <sz val="9"/>
            <rFont val="宋体"/>
            <charset val="134"/>
          </rPr>
          <t>悦月:</t>
        </r>
        <r>
          <rPr>
            <sz val="9"/>
            <rFont val="宋体"/>
            <charset val="134"/>
          </rPr>
          <t xml:space="preserve">
趣味运动会三等奖（0.75）、院羽毛球赛（1分）、院拔河三等奖（0.1分）</t>
        </r>
      </text>
    </comment>
    <comment ref="F30" authorId="0">
      <text>
        <r>
          <rPr>
            <sz val="9"/>
            <rFont val="宋体"/>
            <charset val="134"/>
          </rPr>
          <t>吴贤东:
1、校文明寝室 +3分
2、志愿时长满30h +4分
3、班长称职+4.5分
4、院优秀团员+4分</t>
        </r>
        <r>
          <rPr>
            <b/>
            <sz val="9"/>
            <rFont val="宋体"/>
            <charset val="134"/>
          </rPr>
          <t xml:space="preserve">
　　　:</t>
        </r>
        <r>
          <rPr>
            <sz val="9"/>
            <rFont val="宋体"/>
            <charset val="134"/>
          </rPr>
          <t xml:space="preserve">
5、排插未断电-3分</t>
        </r>
      </text>
    </comment>
    <comment ref="R30" authorId="0">
      <text>
        <r>
          <rPr>
            <sz val="9"/>
            <rFont val="宋体"/>
            <charset val="134"/>
          </rPr>
          <t>吴贤东:
1、寝室文化节三等奖 1分/4=0.25分
2、趣味运动会寝室赛一等奖 5分/4=1.25分
3、校运动会三级跳第四 +7分
4、校排球赛第四 7分/12=0.58333</t>
        </r>
      </text>
    </comment>
    <comment ref="F31" authorId="0">
      <text>
        <r>
          <rPr>
            <sz val="9"/>
            <rFont val="宋体"/>
            <charset val="134"/>
          </rPr>
          <t>吴贤东:
1、校级文明寝室成员 +3分
2、志愿服务满30h  +4分</t>
        </r>
        <r>
          <rPr>
            <b/>
            <sz val="9"/>
            <rFont val="宋体"/>
            <charset val="134"/>
          </rPr>
          <t xml:space="preserve">
十八:</t>
        </r>
        <r>
          <rPr>
            <sz val="9"/>
            <rFont val="宋体"/>
            <charset val="134"/>
          </rPr>
          <t xml:space="preserve">
3.讲座次数6次 +2分</t>
        </r>
      </text>
    </comment>
    <comment ref="R31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1、寝室文化节三等奖 1分/4=0.25分
2、趣味运动会寝室赛一等奖 5分/4=1.25分
3、CNCC院级优秀志愿者 +4分
4、院级志愿者行动先进个人  +4分</t>
        </r>
      </text>
    </comment>
    <comment ref="F32" authorId="17">
      <text>
        <r>
          <rPr>
            <sz val="10"/>
            <rFont val="宋体"/>
            <charset val="134"/>
          </rPr>
          <t>校级最美寝室成员（+5分）志愿服务时长40小时（+4分）CNCC 6次（+2分）</t>
        </r>
      </text>
    </comment>
    <comment ref="R32" authorId="18">
      <text>
        <r>
          <rPr>
            <sz val="10"/>
            <rFont val="宋体"/>
            <charset val="134"/>
          </rPr>
          <t>浙江师范大学第八届篮球新生赛优胜奖（+0.6分）CNCC优秀志愿者（+4分）
审核：浙江师范大学第八届篮球新生赛优胜奖+2.5/6=0.42</t>
        </r>
      </text>
    </comment>
    <comment ref="F33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1、研会组织部干事考核称职 +3分
2、志愿满30h +4分
3、讲座13次 +4分</t>
        </r>
      </text>
    </comment>
    <comment ref="F34" authorId="19">
      <text>
        <r>
          <rPr>
            <sz val="10"/>
            <rFont val="宋体"/>
            <charset val="134"/>
          </rPr>
          <t>1.志愿时长40h +4  
2.讲座7次+2.4
3.研会就业部干事考核称职+3</t>
        </r>
      </text>
    </comment>
    <comment ref="R34" authorId="20">
      <text>
        <r>
          <rPr>
            <sz val="10"/>
            <rFont val="宋体"/>
            <charset val="134"/>
          </rPr>
          <t>院级拔河团体二等奖+0.3</t>
        </r>
      </text>
    </comment>
    <comment ref="F35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1、寝室长 +1分
2、志愿服务满30h +4分
3、学术报告讲座11次 +4分</t>
        </r>
      </text>
    </comment>
    <comment ref="R35" authorId="0">
      <text>
        <r>
          <rPr>
            <sz val="9"/>
            <rFont val="宋体"/>
            <charset val="134"/>
          </rPr>
          <t xml:space="preserve">吴贤东:
1、拔河比赛三等奖 1分/10=0.1分
2、学生组混双亚军 2个羽毛球三等奖 +5分+2分=7分
</t>
        </r>
        <r>
          <rPr>
            <b/>
            <sz val="9"/>
            <rFont val="宋体"/>
            <charset val="134"/>
          </rPr>
          <t xml:space="preserve">
羡羡三岁啦:</t>
        </r>
        <r>
          <rPr>
            <sz val="9"/>
            <rFont val="宋体"/>
            <charset val="134"/>
          </rPr>
          <t xml:space="preserve">
1.拔河比赛三等奖1分/10=0.1分
2.学生组混双亚军+5分，学生组女双第八名+1分，师生赛女双第4名+3分</t>
        </r>
      </text>
    </comment>
    <comment ref="F36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1、寝室长 +1分
2、志愿满30h +4分
3、学术报告 16次 +4分</t>
        </r>
      </text>
    </comment>
    <comment ref="R36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1、拔河二等奖 3分/10=0.3分
2、趣味运动会材料？？
3、院级志愿者先进个人 +4分
4、cncc优秀志愿者 +4分
</t>
        </r>
      </text>
    </comment>
    <comment ref="F37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1、研会优秀干事 +6分
2、志愿满30h +4分
3、学术报告11次 +4分
</t>
        </r>
      </text>
    </comment>
    <comment ref="R37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1、拔河三等奖 1分/10=0.1分
2、四星级学生会7分/15=0.4667分</t>
        </r>
      </text>
    </comment>
    <comment ref="F38" authorId="21">
      <text>
        <r>
          <rPr>
            <sz val="10"/>
            <rFont val="宋体"/>
            <charset val="134"/>
          </rPr>
          <t>院优秀团员 +4
研会宣传部干事 考核优秀 +6
志愿时长40h  +4
学术报告11次 +4</t>
        </r>
      </text>
    </comment>
    <comment ref="R38" authorId="22">
      <text>
        <r>
          <rPr>
            <sz val="10"/>
            <rFont val="宋体"/>
            <charset val="134"/>
          </rPr>
          <t>研会星级评比 +0.47</t>
        </r>
      </text>
    </comment>
    <comment ref="F39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1、文明寝室 +3分
2、寝室长 +1分
3、志愿时长满30h +4分
4、学术报告12次 +4分
</t>
        </r>
      </text>
    </comment>
    <comment ref="R39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1、cncc优秀志愿者 +4分
2、拔河二等奖 3分/10=0.3分</t>
        </r>
      </text>
    </comment>
    <comment ref="F40" authorId="23">
      <text>
        <r>
          <rPr>
            <sz val="10"/>
            <rFont val="宋体"/>
            <charset val="134"/>
          </rPr>
          <t>校级最美寝室成员（+5分）研究生班委，考核称职（+3分）CNCC志愿服务时长40小时（4分）讲座7次（+2.4分）</t>
        </r>
      </text>
    </comment>
    <comment ref="F41" authorId="24">
      <text>
        <r>
          <rPr>
            <sz val="9"/>
            <rFont val="宋体"/>
            <charset val="134"/>
          </rPr>
          <t>吴贤东：
1、校级文明寝室成员 +3分
2、寝室长 +1分
3、志愿服务满30h +4分
4、讲座10次 +3.6分</t>
        </r>
      </text>
    </comment>
    <comment ref="R41" authorId="24">
      <text>
        <r>
          <rPr>
            <sz val="9"/>
            <rFont val="宋体"/>
            <charset val="134"/>
          </rPr>
          <t>吴贤东：
1、寝室文化节三等奖 1分/4=0.25分
2、趣味运动会寝室赛一等奖 5分/4=1.25分
3、拔河比赛三等奖 1分/10=0.1分</t>
        </r>
      </text>
    </comment>
    <comment ref="F42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1、寝室长 +1分
2、志愿时长满30h +4分
3、报告讲座9次 +3.2分</t>
        </r>
      </text>
    </comment>
    <comment ref="F43" authorId="25">
      <text>
        <r>
          <rPr>
            <sz val="10"/>
            <rFont val="宋体"/>
            <charset val="134"/>
          </rPr>
          <t>校级文明寝室成员（+3分）
院级优秀团员（+4分）
研究生会学术部成员，考核称职（+3分）
志愿服务时长40小时（+4分）
宿舍排插未断电（-3分）
8次讲座（+2.8分）</t>
        </r>
      </text>
    </comment>
    <comment ref="R43" authorId="26">
      <text>
        <r>
          <rPr>
            <sz val="10"/>
            <rFont val="宋体"/>
            <charset val="134"/>
          </rPr>
          <t>时政知识竞赛三等奖+1
趣味运动会寝室赛成员+0.25</t>
        </r>
      </text>
    </comment>
    <comment ref="F44" authorId="27">
      <text>
        <r>
          <rPr>
            <sz val="10"/>
            <rFont val="宋体"/>
            <charset val="134"/>
          </rPr>
          <t>优秀班委9分；志愿服务-0.5
审核：寝室文化节为体美劳模块</t>
        </r>
      </text>
    </comment>
    <comment ref="R44" authorId="28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寝室文化节0.25分；</t>
        </r>
      </text>
    </comment>
    <comment ref="F45" authorId="1">
      <text>
        <r>
          <rPr>
            <b/>
            <sz val="9"/>
            <rFont val="宋体"/>
            <charset val="134"/>
          </rPr>
          <t>Dreams丶:</t>
        </r>
        <r>
          <rPr>
            <sz val="9"/>
            <rFont val="宋体"/>
            <charset val="134"/>
          </rPr>
          <t xml:space="preserve">
志愿时长40小时+4分，讲座8次+2.8</t>
        </r>
      </text>
    </comment>
    <comment ref="F46" authorId="1">
      <text>
        <r>
          <rPr>
            <b/>
            <sz val="9"/>
            <rFont val="宋体"/>
            <charset val="134"/>
          </rPr>
          <t>Bryce:</t>
        </r>
        <r>
          <rPr>
            <sz val="9"/>
            <rFont val="宋体"/>
            <charset val="134"/>
          </rPr>
          <t xml:space="preserve">
学术报告讲座8次（+2.8分） ，志愿服务时长40小时（+4分），24电信1班团支书，考核称职（+4.5分），校级文明寝室成员（+3分）</t>
        </r>
      </text>
    </comment>
    <comment ref="R46" authorId="1">
      <text>
        <r>
          <rPr>
            <b/>
            <sz val="9"/>
            <rFont val="宋体"/>
            <charset val="134"/>
          </rPr>
          <t>Bryce:</t>
        </r>
        <r>
          <rPr>
            <sz val="9"/>
            <rFont val="宋体"/>
            <charset val="134"/>
          </rPr>
          <t xml:space="preserve">
寝室文化节(二等奖+0.75)</t>
        </r>
      </text>
    </comment>
    <comment ref="F47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1、志愿时长满30h +4分
2、讲座6次 +2分
</t>
        </r>
      </text>
    </comment>
    <comment ref="R47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1、寝室文化节三等 1分/4=0.25分
2、羽毛球女双师生赛二等奖 3分 
3、羽毛球女双学生赛 三等奖 +1分
4、羽毛球混双三等奖+1分</t>
        </r>
      </text>
    </comment>
    <comment ref="F48" authorId="29">
      <text>
        <r>
          <rPr>
            <sz val="10"/>
            <rFont val="宋体"/>
            <charset val="134"/>
          </rPr>
          <t>1.研会干事+3
2.志愿时长55h +4分
3.讲座12次 +4分</t>
        </r>
      </text>
    </comment>
    <comment ref="R48" authorId="30">
      <text>
        <r>
          <rPr>
            <sz val="10"/>
            <rFont val="宋体"/>
            <charset val="134"/>
          </rPr>
          <t>1.志愿者行动先进个人+4
2.趣味运动会个人三等奖 +1
3.研会星级评级 +0.47</t>
        </r>
      </text>
    </comment>
    <comment ref="F49" authorId="31">
      <text>
        <r>
          <rPr>
            <sz val="10"/>
            <rFont val="宋体"/>
            <charset val="134"/>
          </rPr>
          <t>最美寝室+5
cncc志愿者40h+4
cncc讲座6h+2</t>
        </r>
      </text>
    </comment>
    <comment ref="F50" authorId="28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gang:
1、志愿时长满30h +4分
2、讲座6次 +2分</t>
        </r>
      </text>
    </comment>
    <comment ref="F51" authorId="1">
      <text>
        <r>
          <rPr>
            <b/>
            <sz val="9"/>
            <rFont val="宋体"/>
            <charset val="134"/>
          </rPr>
          <t>儚いきょむ虚無:</t>
        </r>
        <r>
          <rPr>
            <sz val="9"/>
            <rFont val="宋体"/>
            <charset val="134"/>
          </rPr>
          <t xml:space="preserve">
志愿者40h +4</t>
        </r>
        <r>
          <rPr>
            <b/>
            <sz val="9"/>
            <rFont val="宋体"/>
            <charset val="134"/>
          </rPr>
          <t xml:space="preserve">
儚いきょむ虚無:</t>
        </r>
        <r>
          <rPr>
            <sz val="9"/>
            <rFont val="宋体"/>
            <charset val="134"/>
          </rPr>
          <t xml:space="preserve">
讲座11次 +4</t>
        </r>
        <r>
          <rPr>
            <b/>
            <sz val="9"/>
            <rFont val="宋体"/>
            <charset val="134"/>
          </rPr>
          <t xml:space="preserve">
儚いきょむ虚無:</t>
        </r>
        <r>
          <rPr>
            <sz val="9"/>
            <rFont val="宋体"/>
            <charset val="134"/>
          </rPr>
          <t xml:space="preserve">
文明寝室 +3</t>
        </r>
      </text>
    </comment>
    <comment ref="F52" authorId="1">
      <text>
        <r>
          <rPr>
            <b/>
            <sz val="9"/>
            <rFont val="宋体"/>
            <charset val="134"/>
          </rPr>
          <t>Elder Lake:</t>
        </r>
        <r>
          <rPr>
            <sz val="9"/>
            <rFont val="宋体"/>
            <charset val="134"/>
          </rPr>
          <t xml:space="preserve">
志愿者时长40h+4分 讲座6次+2分 寝室长+1分</t>
        </r>
      </text>
    </comment>
    <comment ref="F53" authorId="1">
      <text>
        <r>
          <rPr>
            <b/>
            <sz val="9"/>
            <rFont val="宋体"/>
            <charset val="134"/>
          </rPr>
          <t>樱槐:</t>
        </r>
        <r>
          <rPr>
            <sz val="9"/>
            <rFont val="宋体"/>
            <charset val="134"/>
          </rPr>
          <t xml:space="preserve">
校级文明寝室成员（+3分）；研究生会干事优秀（+6分）；；志愿时长40h（+4）；讲座次数12次（+4）审核：担任多职务者，就高加，寝室长不加分
</t>
        </r>
      </text>
    </comment>
    <comment ref="R53" authorId="1">
      <text>
        <r>
          <rPr>
            <b/>
            <sz val="9"/>
            <rFont val="宋体"/>
            <charset val="134"/>
          </rPr>
          <t>樱槐:</t>
        </r>
        <r>
          <rPr>
            <sz val="9"/>
            <rFont val="宋体"/>
            <charset val="134"/>
          </rPr>
          <t xml:space="preserve">
计算机学院师生羽毛球赛三等奖（+1分）；心理学院&amp;计算机学院拔河比赛三等奖（1/10=0.1分）；寝室文化节二等奖（3/4=0.75分）；星级研会评比成员（7/15=0.46分）</t>
        </r>
      </text>
    </comment>
    <comment ref="A54" authorId="32">
      <text>
        <r>
          <rPr>
            <sz val="10"/>
            <rFont val="宋体"/>
            <charset val="134"/>
          </rPr>
          <t>存疑已修改：添加了各项批注，其中学科竞赛部分改成了体美劳模块</t>
        </r>
      </text>
    </comment>
    <comment ref="F54" authorId="33">
      <text>
        <r>
          <rPr>
            <sz val="10"/>
            <rFont val="宋体"/>
            <charset val="134"/>
          </rPr>
          <t>校级文明寝室成员（+3分）宿舍长（+1分）志愿服务时长40小时（+4分）9次讲座（+3.2分）</t>
        </r>
      </text>
    </comment>
    <comment ref="R54" authorId="34">
      <text>
        <r>
          <rPr>
            <sz val="10"/>
            <rFont val="宋体"/>
            <charset val="134"/>
          </rPr>
          <t>趣味运动会寝室赛成员（+0.25分）师范生技能大赛三等奖（+1分）趣味运动会个人赛一等奖（+5分）时政知识竞赛优胜奖（+0.5分）</t>
        </r>
      </text>
    </comment>
    <comment ref="F55" authorId="1">
      <text>
        <r>
          <rPr>
            <b/>
            <sz val="9"/>
            <rFont val="宋体"/>
            <charset val="134"/>
          </rPr>
          <t>WPS_1595898377:</t>
        </r>
        <r>
          <rPr>
            <sz val="9"/>
            <rFont val="宋体"/>
            <charset val="134"/>
          </rPr>
          <t xml:space="preserve">
文明寝室成员+3 志愿者40h+4 讲座9次 +3.2</t>
        </r>
      </text>
    </comment>
    <comment ref="F56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1、文明寝室+3分
2、寝室长+1分
3、志愿满30h +4分
4、讲座11次+4分</t>
        </r>
      </text>
    </comment>
    <comment ref="F57" authorId="1">
      <text>
        <r>
          <rPr>
            <b/>
            <sz val="9"/>
            <rFont val="宋体"/>
            <charset val="134"/>
          </rPr>
          <t>安城汤面:</t>
        </r>
        <r>
          <rPr>
            <sz val="9"/>
            <rFont val="宋体"/>
            <charset val="134"/>
          </rPr>
          <t xml:space="preserve">
寝室长+1分，志愿服务时长40小时+4分，讲座7次+2.4分</t>
        </r>
        <r>
          <rPr>
            <b/>
            <sz val="9"/>
            <rFont val="宋体"/>
            <charset val="134"/>
          </rPr>
          <t xml:space="preserve">
楼吉诚:</t>
        </r>
        <r>
          <rPr>
            <sz val="9"/>
            <rFont val="宋体"/>
            <charset val="134"/>
          </rPr>
          <t xml:space="preserve">
寝室插排未断电1次 -3分</t>
        </r>
      </text>
    </comment>
    <comment ref="R57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寝室文化节三等奖（+0.25分）</t>
        </r>
      </text>
    </comment>
    <comment ref="F58" authorId="35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志愿时长+4分
讲座次数10次+3.6分
寝室长+1分</t>
        </r>
      </text>
    </comment>
    <comment ref="F59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1、文明寝室 +3分
2、寝室长 +1分
</t>
        </r>
      </text>
    </comment>
    <comment ref="R59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1、拔河二等奖 3分/10=0.3分</t>
        </r>
      </text>
    </comment>
    <comment ref="F60" authorId="1">
      <text>
        <r>
          <rPr>
            <b/>
            <sz val="9"/>
            <rFont val="宋体"/>
            <charset val="134"/>
          </rPr>
          <t>WPS_1601826008:</t>
        </r>
        <r>
          <rPr>
            <sz val="9"/>
            <rFont val="宋体"/>
            <charset val="134"/>
          </rPr>
          <t xml:space="preserve">
志愿时长29h（3.8分），讲座10次（3.6分），文明寝室（3分）</t>
        </r>
      </text>
    </comment>
    <comment ref="F61" authorId="36">
      <text>
        <r>
          <rPr>
            <sz val="10"/>
            <rFont val="宋体"/>
            <charset val="134"/>
          </rPr>
          <t>研会办公室干事考核称职+3
志愿时长40h+4
讲座12次+4</t>
        </r>
      </text>
    </comment>
    <comment ref="F62" authorId="1">
      <text>
        <r>
          <rPr>
            <b/>
            <sz val="9"/>
            <rFont val="宋体"/>
            <charset val="134"/>
          </rPr>
          <t>人生x:</t>
        </r>
        <r>
          <rPr>
            <sz val="9"/>
            <rFont val="宋体"/>
            <charset val="134"/>
          </rPr>
          <t xml:space="preserve">
志愿服务时长40小时（+4分）、讲座次数11次（+4分）共计8分</t>
        </r>
      </text>
    </comment>
    <comment ref="F63" authorId="37">
      <text>
        <r>
          <rPr>
            <sz val="10"/>
            <rFont val="宋体"/>
            <charset val="134"/>
          </rPr>
          <t>志愿时长4分+讲座11次4分</t>
        </r>
      </text>
    </comment>
    <comment ref="F64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1、志愿时长满30h +4分
2、讲座7次 +2.4分
</t>
        </r>
      </text>
    </comment>
    <comment ref="R64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1、cncc优秀志愿者+4分
2、拔河三等奖 1分/10=0.1分</t>
        </r>
      </text>
    </comment>
    <comment ref="F65" authorId="1">
      <text>
        <r>
          <rPr>
            <b/>
            <sz val="9"/>
            <rFont val="宋体"/>
            <charset val="134"/>
          </rPr>
          <t>廖淞:</t>
        </r>
        <r>
          <rPr>
            <sz val="9"/>
            <rFont val="宋体"/>
            <charset val="134"/>
          </rPr>
          <t xml:space="preserve">
志愿时长13h（0.6分），讲座9次（3.2分），文明寝室（3分），院级优秀团员（4分），寝室长（1分）</t>
        </r>
      </text>
    </comment>
    <comment ref="F66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1、校级文明寝室 +3分
2、志愿23.5h +2.7分</t>
        </r>
      </text>
    </comment>
    <comment ref="R66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1、寝室文化节三等奖 1分/4=0.25分
2、院级趣味运动会一等奖 5分/4=1.25分</t>
        </r>
      </text>
    </comment>
    <comment ref="F67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1、寝室长+1分
2、志愿25h +3分
3、讲座10次 +3.6分
</t>
        </r>
      </text>
    </comment>
    <comment ref="R67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1、院拔河一等奖5分/10=0.5分</t>
        </r>
      </text>
    </comment>
    <comment ref="F68" authorId="1">
      <text>
        <r>
          <rPr>
            <b/>
            <sz val="9"/>
            <rFont val="宋体"/>
            <charset val="134"/>
          </rPr>
          <t>稚湫:</t>
        </r>
        <r>
          <rPr>
            <sz val="9"/>
            <rFont val="宋体"/>
            <charset val="134"/>
          </rPr>
          <t xml:space="preserve">
志愿时长40h+4分，讲座次数7次+2.4分
审核：班级党代表不加分
</t>
        </r>
      </text>
    </comment>
    <comment ref="F69" authorId="38">
      <text>
        <r>
          <rPr>
            <sz val="10"/>
            <rFont val="宋体"/>
            <charset val="134"/>
          </rPr>
          <t>1.40h志愿时长+4
2. 6次讲座+2</t>
        </r>
      </text>
    </comment>
    <comment ref="R69" authorId="39">
      <text>
        <r>
          <rPr>
            <sz val="10"/>
            <rFont val="宋体"/>
            <charset val="134"/>
          </rPr>
          <t>寝室文化节+0.33</t>
        </r>
      </text>
    </comment>
    <comment ref="F70" authorId="40">
      <text>
        <r>
          <rPr>
            <sz val="10"/>
            <rFont val="宋体"/>
            <charset val="134"/>
          </rPr>
          <t>CNCC 40h 8次讲座</t>
        </r>
      </text>
    </comment>
    <comment ref="F71" authorId="41">
      <text>
        <r>
          <rPr>
            <sz val="10"/>
            <rFont val="宋体"/>
            <charset val="134"/>
          </rPr>
          <t>cncc 40h
讲座 6</t>
        </r>
      </text>
    </comment>
    <comment ref="F72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1、研会考核优秀 +6分
2、志愿满30h +4分
</t>
        </r>
      </text>
    </comment>
    <comment ref="F73" authorId="42">
      <text>
        <r>
          <rPr>
            <sz val="10"/>
            <rFont val="宋体"/>
            <charset val="134"/>
          </rPr>
          <t>最美寝室+5
志愿者时长40h+4
讲座6次+2
寝室长+1</t>
        </r>
      </text>
    </comment>
    <comment ref="F74" authorId="43">
      <text>
        <r>
          <rPr>
            <sz val="10"/>
            <rFont val="宋体"/>
            <charset val="134"/>
          </rPr>
          <t>志愿者时长40小时+4分
会议9次+3.2分</t>
        </r>
      </text>
    </comment>
    <comment ref="F75" authorId="1">
      <text>
        <r>
          <rPr>
            <b/>
            <sz val="9"/>
            <rFont val="宋体"/>
            <charset val="134"/>
          </rPr>
          <t>不叫浮云:</t>
        </r>
        <r>
          <rPr>
            <sz val="9"/>
            <rFont val="宋体"/>
            <charset val="134"/>
          </rPr>
          <t xml:space="preserve">
志愿服务时长55h+4分、讲座10次+3.6、校级文明寝室成员+3、科研委员考核称职+3</t>
        </r>
      </text>
    </comment>
    <comment ref="R75" authorId="1">
      <text>
        <r>
          <rPr>
            <b/>
            <sz val="9"/>
            <rFont val="宋体"/>
            <charset val="134"/>
          </rPr>
          <t>不叫浮云:</t>
        </r>
        <r>
          <rPr>
            <sz val="9"/>
            <rFont val="宋体"/>
            <charset val="134"/>
          </rPr>
          <t xml:space="preserve">
寝室文化节(二等奖+0.75)</t>
        </r>
      </text>
    </comment>
    <comment ref="F76" authorId="44">
      <text>
        <r>
          <rPr>
            <sz val="10"/>
            <rFont val="宋体"/>
            <charset val="134"/>
          </rPr>
          <t>1.40h志愿时长+4
2. 6次讲座+2
3.寝室文化节+0.33</t>
        </r>
      </text>
    </comment>
    <comment ref="R76" authorId="45">
      <text>
        <r>
          <rPr>
            <sz val="10"/>
            <rFont val="宋体"/>
            <charset val="134"/>
          </rPr>
          <t>寝室文化节+0.33</t>
        </r>
      </text>
    </comment>
    <comment ref="F77" authorId="0">
      <text>
        <r>
          <rPr>
            <sz val="9"/>
            <rFont val="宋体"/>
            <charset val="134"/>
          </rPr>
          <t xml:space="preserve">吴贤东:
1、志愿服务满30h +4分
2、学术讲座 +2分
</t>
        </r>
        <r>
          <rPr>
            <b/>
            <sz val="9"/>
            <rFont val="宋体"/>
            <charset val="134"/>
          </rPr>
          <t xml:space="preserve">
　　　:</t>
        </r>
        <r>
          <rPr>
            <sz val="9"/>
            <rFont val="宋体"/>
            <charset val="134"/>
          </rPr>
          <t xml:space="preserve">
3、违规停车-2分</t>
        </r>
      </text>
    </comment>
    <comment ref="R77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1、寝室文化节三等奖 1分/4=0.25分</t>
        </r>
      </text>
    </comment>
    <comment ref="F78" authorId="0">
      <text>
        <r>
          <rPr>
            <b/>
            <sz val="9"/>
            <rFont val="宋体"/>
            <charset val="134"/>
          </rPr>
          <t xml:space="preserve">吴贤东:
</t>
        </r>
        <r>
          <rPr>
            <sz val="9"/>
            <rFont val="宋体"/>
            <charset val="134"/>
          </rPr>
          <t xml:space="preserve">1、志愿时长5h -1h
</t>
        </r>
      </text>
    </comment>
    <comment ref="F79" authorId="1">
      <text>
        <r>
          <rPr>
            <b/>
            <sz val="9"/>
            <rFont val="宋体"/>
            <charset val="134"/>
          </rPr>
          <t>%E7%99%BD%E7%B1%B3:</t>
        </r>
        <r>
          <rPr>
            <sz val="9"/>
            <rFont val="宋体"/>
            <charset val="134"/>
          </rPr>
          <t xml:space="preserve">
志愿者40h+4分；讲座六次+2分</t>
        </r>
        <r>
          <rPr>
            <b/>
            <sz val="9"/>
            <rFont val="宋体"/>
            <charset val="134"/>
          </rPr>
          <t xml:space="preserve">
%E7%99%BD%E7%B1%B3:</t>
        </r>
        <r>
          <rPr>
            <sz val="9"/>
            <rFont val="宋体"/>
            <charset val="134"/>
          </rPr>
          <t xml:space="preserve">
志愿者40h+4分；讲座六次+2分</t>
        </r>
      </text>
    </comment>
    <comment ref="F80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1、志愿时长满30h +4分
2、讲座13次 +4分
</t>
        </r>
      </text>
    </comment>
    <comment ref="R80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1、院级拔河三等奖 1分/10分=0.1分</t>
        </r>
      </text>
    </comment>
    <comment ref="F81" authorId="1">
      <text>
        <r>
          <rPr>
            <b/>
            <sz val="9"/>
            <rFont val="宋体"/>
            <charset val="134"/>
          </rPr>
          <t>凡凡:</t>
        </r>
        <r>
          <rPr>
            <sz val="9"/>
            <rFont val="宋体"/>
            <charset val="134"/>
          </rPr>
          <t xml:space="preserve">
志愿者时长40H+4分，参加讲座次数7次+2.4分</t>
        </r>
      </text>
    </comment>
    <comment ref="R81" authorId="1">
      <text>
        <r>
          <rPr>
            <b/>
            <sz val="9"/>
            <rFont val="宋体"/>
            <charset val="134"/>
          </rPr>
          <t>凡凡:</t>
        </r>
        <r>
          <rPr>
            <sz val="9"/>
            <rFont val="宋体"/>
            <charset val="134"/>
          </rPr>
          <t xml:space="preserve">
寝室文化节三等奖成员+0.25分</t>
        </r>
      </text>
    </comment>
    <comment ref="F82" authorId="0">
      <text>
        <r>
          <rPr>
            <sz val="9"/>
            <rFont val="宋体"/>
            <charset val="134"/>
          </rPr>
          <t>吴贤东:
1、寝室长 +1分
2、志愿时长20.3h +2.06分
3、学术报告讲座7次 +2.4分</t>
        </r>
        <r>
          <rPr>
            <b/>
            <sz val="9"/>
            <rFont val="宋体"/>
            <charset val="134"/>
          </rPr>
          <t xml:space="preserve">
　　　:</t>
        </r>
        <r>
          <rPr>
            <sz val="9"/>
            <rFont val="宋体"/>
            <charset val="134"/>
          </rPr>
          <t xml:space="preserve">
4、违规停车2次-4分</t>
        </r>
        <r>
          <rPr>
            <b/>
            <sz val="9"/>
            <rFont val="宋体"/>
            <charset val="134"/>
          </rPr>
          <t xml:space="preserve">
</t>
        </r>
      </text>
    </comment>
    <comment ref="R82" authorId="0">
      <text>
        <r>
          <rPr>
            <sz val="9"/>
            <rFont val="宋体"/>
            <charset val="134"/>
          </rPr>
          <t xml:space="preserve">吴贤东:
1、趣味运动会个人三等奖 1分
2、校篮球赛第二 10*0.5=5分
</t>
        </r>
        <r>
          <rPr>
            <b/>
            <sz val="9"/>
            <rFont val="宋体"/>
            <charset val="134"/>
          </rPr>
          <t xml:space="preserve">
WPS_1602136394:</t>
        </r>
        <r>
          <rPr>
            <sz val="9"/>
            <rFont val="宋体"/>
            <charset val="134"/>
          </rPr>
          <t xml:space="preserve">
下半学期校篮球第五 7/20=0.35分</t>
        </r>
        <r>
          <rPr>
            <b/>
            <sz val="9"/>
            <rFont val="宋体"/>
            <charset val="134"/>
          </rPr>
          <t xml:space="preserve">
　　　:</t>
        </r>
        <r>
          <rPr>
            <sz val="9"/>
            <rFont val="宋体"/>
            <charset val="134"/>
          </rPr>
          <t xml:space="preserve">
新生篮球赛第二10/15人=0.667</t>
        </r>
        <r>
          <rPr>
            <b/>
            <sz val="9"/>
            <rFont val="宋体"/>
            <charset val="134"/>
          </rPr>
          <t xml:space="preserve">
　　　:</t>
        </r>
        <r>
          <rPr>
            <sz val="9"/>
            <rFont val="宋体"/>
            <charset val="134"/>
          </rPr>
          <t xml:space="preserve">
新生篮球赛第二10/16人=0.625分</t>
        </r>
      </text>
    </comment>
    <comment ref="F83" authorId="35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志愿时长+4分
讲座次数8次+2.8分</t>
        </r>
      </text>
    </comment>
    <comment ref="R83" authorId="35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CNCC优秀志愿者+4</t>
        </r>
      </text>
    </comment>
    <comment ref="F84" authorId="46">
      <text>
        <r>
          <rPr>
            <sz val="10"/>
            <rFont val="宋体"/>
            <charset val="134"/>
          </rPr>
          <t>计算机学院研会文体部干事，考核称职（+3分）志愿服务时长40小时（+4分）CNCC6次，11.29十大标兵评选活动1次共7次讲座（+2.4分）</t>
        </r>
      </text>
    </comment>
    <comment ref="R84" authorId="47">
      <text>
        <r>
          <rPr>
            <sz val="10"/>
            <rFont val="宋体"/>
            <charset val="134"/>
          </rPr>
          <t>趣味运动会寝室赛三等奖 （+0.25分）</t>
        </r>
      </text>
    </comment>
    <comment ref="F85" authorId="1">
      <text>
        <r>
          <rPr>
            <b/>
            <sz val="9"/>
            <rFont val="宋体"/>
            <charset val="134"/>
          </rPr>
          <t>可爱的神虎:</t>
        </r>
        <r>
          <rPr>
            <sz val="9"/>
            <rFont val="宋体"/>
            <charset val="134"/>
          </rPr>
          <t xml:space="preserve">
志愿时长10.5h（0.1分），讲座8次（2.8分），文明寝室（3分）</t>
        </r>
      </text>
    </comment>
    <comment ref="F86" authorId="48">
      <text>
        <r>
          <rPr>
            <sz val="10"/>
            <rFont val="宋体"/>
            <charset val="134"/>
          </rPr>
          <t xml:space="preserve">文明寝室（+3）寝室长（+1）志愿服务时长32.26小时（+4）
寝室安全整改，插座未断电-3
</t>
        </r>
      </text>
    </comment>
    <comment ref="F87" authorId="1">
      <text>
        <r>
          <rPr>
            <b/>
            <sz val="9"/>
            <rFont val="宋体"/>
            <charset val="134"/>
          </rPr>
          <t>方正昱:</t>
        </r>
        <r>
          <rPr>
            <sz val="9"/>
            <rFont val="宋体"/>
            <charset val="134"/>
          </rPr>
          <t xml:space="preserve">
1、志愿时长满30h +4分
2、讲座7次 +2。4分</t>
        </r>
        <r>
          <rPr>
            <b/>
            <sz val="9"/>
            <rFont val="宋体"/>
            <charset val="134"/>
          </rPr>
          <t xml:space="preserve">
方正昱:</t>
        </r>
        <r>
          <rPr>
            <sz val="9"/>
            <rFont val="宋体"/>
            <charset val="134"/>
          </rPr>
          <t xml:space="preserve">
3.班委考核称职+3分</t>
        </r>
      </text>
    </comment>
    <comment ref="A88" authorId="49">
      <text>
        <r>
          <rPr>
            <sz val="10"/>
            <rFont val="宋体"/>
            <charset val="134"/>
          </rPr>
          <t>已修改：志愿时长加分多了0.1，拔河算体美劳，团队赛需要除以总人数10为0.3</t>
        </r>
      </text>
    </comment>
    <comment ref="F88" authorId="50">
      <text>
        <r>
          <rPr>
            <sz val="10"/>
            <rFont val="宋体"/>
            <charset val="134"/>
          </rPr>
          <t xml:space="preserve">文明寝室成员（+3分）志愿服务时长27.5小时（+3.5分）学术报告8次(+2.8)
寝室安全整改，插座未断电-3
</t>
        </r>
      </text>
    </comment>
    <comment ref="R88" authorId="51">
      <text>
        <r>
          <rPr>
            <sz val="10"/>
            <rFont val="宋体"/>
            <charset val="134"/>
          </rPr>
          <t>院级拔河比赛团体二等奖+1.5院级拔河比赛二等奖（+0.3分）</t>
        </r>
      </text>
    </comment>
    <comment ref="F89" authorId="1">
      <text>
        <r>
          <rPr>
            <b/>
            <sz val="9"/>
            <rFont val="宋体"/>
            <charset val="134"/>
          </rPr>
          <t>WPS_1662617930:</t>
        </r>
        <r>
          <rPr>
            <sz val="9"/>
            <rFont val="宋体"/>
            <charset val="134"/>
          </rPr>
          <t xml:space="preserve">
志愿服务时长40小时 （+4） 六次讲座（+2）</t>
        </r>
        <r>
          <rPr>
            <b/>
            <sz val="9"/>
            <rFont val="宋体"/>
            <charset val="134"/>
          </rPr>
          <t xml:space="preserve">
楼吉诚:</t>
        </r>
        <r>
          <rPr>
            <sz val="9"/>
            <rFont val="宋体"/>
            <charset val="134"/>
          </rPr>
          <t xml:space="preserve">
寝室插排未断电1次 -3分</t>
        </r>
      </text>
    </comment>
    <comment ref="F90" authorId="1">
      <text>
        <r>
          <rPr>
            <b/>
            <sz val="9"/>
            <rFont val="宋体"/>
            <charset val="134"/>
          </rPr>
          <t>子黎:</t>
        </r>
        <r>
          <rPr>
            <sz val="9"/>
            <rFont val="宋体"/>
            <charset val="134"/>
          </rPr>
          <t xml:space="preserve">
志愿时长40h（+4分），讲座10次（+3.6）</t>
        </r>
      </text>
    </comment>
    <comment ref="R90" authorId="1">
      <text>
        <r>
          <rPr>
            <b/>
            <sz val="9"/>
            <rFont val="宋体"/>
            <charset val="134"/>
          </rPr>
          <t>子黎:</t>
        </r>
        <r>
          <rPr>
            <sz val="9"/>
            <rFont val="宋体"/>
            <charset val="134"/>
          </rPr>
          <t xml:space="preserve">
篮球赛（+0.25）</t>
        </r>
      </text>
    </comment>
    <comment ref="F91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1、研会称职人员 +3分
2、志愿时长3h -1.4分
3、讲座三次 +0分
</t>
        </r>
      </text>
    </comment>
    <comment ref="R91" authorId="0">
      <text>
        <r>
          <rPr>
            <sz val="9"/>
            <rFont val="宋体"/>
            <charset val="134"/>
          </rPr>
          <t>吴贤东:
1、篮球存疑</t>
        </r>
        <r>
          <rPr>
            <b/>
            <sz val="9"/>
            <rFont val="宋体"/>
            <charset val="134"/>
          </rPr>
          <t xml:space="preserve">
当时我就震惊了:</t>
        </r>
        <r>
          <rPr>
            <sz val="9"/>
            <rFont val="宋体"/>
            <charset val="134"/>
          </rPr>
          <t xml:space="preserve">
新生篮球赛第二：10/16=0.625</t>
        </r>
      </text>
    </comment>
    <comment ref="F92" authorId="1">
      <text>
        <r>
          <rPr>
            <b/>
            <sz val="9"/>
            <rFont val="宋体"/>
            <charset val="134"/>
          </rPr>
          <t>悦月:</t>
        </r>
        <r>
          <rPr>
            <sz val="9"/>
            <rFont val="宋体"/>
            <charset val="134"/>
          </rPr>
          <t xml:space="preserve">
志愿时长40小时（+4分）、学术报告6次（+2分）</t>
        </r>
      </text>
    </comment>
    <comment ref="R92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寝室文化节三等奖（+0.25分）</t>
        </r>
      </text>
    </comment>
    <comment ref="A93" authorId="52">
      <text>
        <r>
          <rPr>
            <sz val="10"/>
            <rFont val="宋体"/>
            <charset val="134"/>
          </rPr>
          <t>已修改：电子材料没有提交寝室长，已补充</t>
        </r>
      </text>
    </comment>
    <comment ref="F93" authorId="53">
      <text>
        <r>
          <rPr>
            <sz val="10"/>
            <rFont val="宋体"/>
            <charset val="134"/>
          </rPr>
          <t>1.寝室长+1</t>
        </r>
      </text>
    </comment>
    <comment ref="R93" authorId="54">
      <text>
        <r>
          <rPr>
            <sz val="10"/>
            <rFont val="宋体"/>
            <charset val="134"/>
          </rPr>
          <t>寝室文化节 +0.33</t>
        </r>
      </text>
    </comment>
    <comment ref="F94" authorId="55">
      <text>
        <r>
          <rPr>
            <sz val="10"/>
            <rFont val="宋体"/>
            <charset val="134"/>
          </rPr>
          <t>研会办公室干事考核称职+3
志愿时长40h+4
讲座9次+3.2</t>
        </r>
      </text>
    </comment>
    <comment ref="F95" authorId="1">
      <text>
        <r>
          <rPr>
            <b/>
            <sz val="9"/>
            <rFont val="宋体"/>
            <charset val="134"/>
          </rPr>
          <t>Al:</t>
        </r>
        <r>
          <rPr>
            <sz val="9"/>
            <rFont val="宋体"/>
            <charset val="134"/>
          </rPr>
          <t xml:space="preserve">
志愿时长8h -0.4分</t>
        </r>
      </text>
    </comment>
    <comment ref="F96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志愿时长40h（4分），讲座6次（2分）
寝室长+1</t>
        </r>
      </text>
    </comment>
    <comment ref="F97" authorId="1">
      <text>
        <r>
          <rPr>
            <b/>
            <sz val="9"/>
            <rFont val="宋体"/>
            <charset val="134"/>
          </rPr>
          <t>WPS_1624000903:</t>
        </r>
        <r>
          <rPr>
            <sz val="9"/>
            <rFont val="宋体"/>
            <charset val="134"/>
          </rPr>
          <t xml:space="preserve">
文明寝室（3分）志愿时长22.85h（2.57分）</t>
        </r>
      </text>
    </comment>
    <comment ref="F98" authorId="1">
      <text>
        <r>
          <rPr>
            <b/>
            <sz val="9"/>
            <rFont val="宋体"/>
            <charset val="134"/>
          </rPr>
          <t>碎月:</t>
        </r>
        <r>
          <rPr>
            <sz val="9"/>
            <rFont val="宋体"/>
            <charset val="134"/>
          </rPr>
          <t xml:space="preserve">
志愿者40h+4分；讲座六次+2分</t>
        </r>
      </text>
    </comment>
    <comment ref="F99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志愿时长不足-2</t>
        </r>
      </text>
    </comment>
    <comment ref="F100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1、校文明寝室 +3分
2、志愿时长7.89 h -0.422分</t>
        </r>
      </text>
    </comment>
    <comment ref="F101" authorId="1">
      <text>
        <r>
          <rPr>
            <b/>
            <sz val="9"/>
            <rFont val="宋体"/>
            <charset val="134"/>
          </rPr>
          <t>悦月:</t>
        </r>
        <r>
          <rPr>
            <sz val="9"/>
            <rFont val="宋体"/>
            <charset val="134"/>
          </rPr>
          <t xml:space="preserve">
志愿时长40小时（+4分）、学术报告6次（+2分）</t>
        </r>
      </text>
    </comment>
    <comment ref="R101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寝室文化节三等奖（+0.25分）、拔河三等奖（+0.1分）</t>
        </r>
      </text>
    </comment>
    <comment ref="F102" authorId="0">
      <text>
        <r>
          <rPr>
            <sz val="9"/>
            <rFont val="宋体"/>
            <charset val="134"/>
          </rPr>
          <t>杨健林：
1、文明寝室+3分
2、志愿者时长+4分
3、讲座6次+2分</t>
        </r>
      </text>
    </comment>
    <comment ref="F103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志愿时长40h（4分），讲座6次（2分）</t>
        </r>
      </text>
    </comment>
    <comment ref="F104" authorId="56">
      <text>
        <r>
          <rPr>
            <sz val="10"/>
            <rFont val="宋体"/>
            <charset val="134"/>
          </rPr>
          <t>寝室长 +1
志愿服务时长40小时 +4
讲座12次+4
违规停车-1</t>
        </r>
      </text>
    </comment>
    <comment ref="F105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1、寝室长 +1分
2、志愿时长满30h +4分
3、报告7次+2.4分
</t>
        </r>
      </text>
    </comment>
    <comment ref="F106" authorId="1">
      <text>
        <r>
          <rPr>
            <b/>
            <sz val="9"/>
            <rFont val="宋体"/>
            <charset val="134"/>
          </rPr>
          <t>诚.:</t>
        </r>
        <r>
          <rPr>
            <sz val="9"/>
            <rFont val="宋体"/>
            <charset val="134"/>
          </rPr>
          <t xml:space="preserve">
志愿者40h+4 讲座6次+2</t>
        </r>
      </text>
    </comment>
    <comment ref="F107" authorId="1">
      <text>
        <r>
          <rPr>
            <b/>
            <sz val="9"/>
            <rFont val="宋体"/>
            <charset val="134"/>
          </rPr>
          <t>悦月:</t>
        </r>
        <r>
          <rPr>
            <sz val="9"/>
            <rFont val="宋体"/>
            <charset val="134"/>
          </rPr>
          <t xml:space="preserve">
志愿时长16.5小时（+1.3分）、寝室长（+1分）</t>
        </r>
      </text>
    </comment>
    <comment ref="R107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寝室文化节三等奖（+0.25分）</t>
        </r>
      </text>
    </comment>
    <comment ref="F108" authorId="57">
      <text>
        <r>
          <rPr>
            <sz val="10"/>
            <rFont val="宋体"/>
            <charset val="134"/>
          </rPr>
          <t>志愿时长40 4分
讲座6次 2分
寝室长 1分</t>
        </r>
      </text>
    </comment>
    <comment ref="F109" authorId="1">
      <text>
        <r>
          <rPr>
            <b/>
            <sz val="9"/>
            <rFont val="宋体"/>
            <charset val="134"/>
          </rPr>
          <t>嘿！:</t>
        </r>
        <r>
          <rPr>
            <sz val="9"/>
            <rFont val="宋体"/>
            <charset val="134"/>
          </rPr>
          <t xml:space="preserve">
志愿者40h+4分；讲座十次+3.6分</t>
        </r>
      </text>
    </comment>
    <comment ref="F110" authorId="28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1、志愿时长满30h +4分
2、讲座6次 +2分
</t>
        </r>
      </text>
    </comment>
    <comment ref="F111" authorId="58">
      <text>
        <r>
          <rPr>
            <sz val="10"/>
            <rFont val="宋体"/>
            <charset val="134"/>
          </rPr>
          <t>志愿时长4分+学术报告2分</t>
        </r>
      </text>
    </comment>
    <comment ref="F112" authorId="1">
      <text>
        <r>
          <rPr>
            <b/>
            <sz val="9"/>
            <rFont val="宋体"/>
            <charset val="134"/>
          </rPr>
          <t>薛定谔的猫:</t>
        </r>
        <r>
          <rPr>
            <sz val="9"/>
            <rFont val="宋体"/>
            <charset val="134"/>
          </rPr>
          <t xml:space="preserve">
CNCC讲座40h加4分；讲座6次加2分</t>
        </r>
      </text>
    </comment>
    <comment ref="F113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1、研会优秀干事 +6分
2、志愿满30h +4分
3、学术讲座8次 +2.8分
</t>
        </r>
      </text>
    </comment>
    <comment ref="F114" authorId="28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志愿时长16.5h
寝室安全整改，插座未断电-3</t>
        </r>
      </text>
    </comment>
    <comment ref="F115" authorId="28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志愿时长0h-2
</t>
        </r>
      </text>
    </comment>
    <comment ref="F116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1、志愿时长满30h +4分
2、讲座7次 +2。4分
</t>
        </r>
      </text>
    </comment>
    <comment ref="F117" authorId="28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志愿时长不足10h</t>
        </r>
      </text>
    </comment>
    <comment ref="F118" authorId="1">
      <text>
        <r>
          <rPr>
            <b/>
            <sz val="9"/>
            <rFont val="宋体"/>
            <charset val="134"/>
          </rPr>
          <t>WPS_1591089893:</t>
        </r>
        <r>
          <rPr>
            <sz val="9"/>
            <rFont val="宋体"/>
            <charset val="134"/>
          </rPr>
          <t xml:space="preserve">
志愿服务时长40小时（+4分），讲座报告10次+3.6</t>
        </r>
      </text>
    </comment>
    <comment ref="F119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志愿时长不足-2</t>
        </r>
        <r>
          <rPr>
            <b/>
            <sz val="9"/>
            <rFont val="宋体"/>
            <charset val="134"/>
          </rPr>
          <t xml:space="preserve">
楼吉诚:</t>
        </r>
        <r>
          <rPr>
            <sz val="9"/>
            <rFont val="宋体"/>
            <charset val="134"/>
          </rPr>
          <t xml:space="preserve">
寝室插排未断电1次 -3分</t>
        </r>
      </text>
    </comment>
    <comment ref="F120" authorId="28">
      <text>
        <r>
          <rPr>
            <b/>
            <sz val="9"/>
            <rFont val="宋体"/>
            <charset val="134"/>
          </rPr>
          <t>gang:</t>
        </r>
        <r>
          <rPr>
            <sz val="9"/>
            <rFont val="宋体"/>
            <charset val="134"/>
          </rPr>
          <t xml:space="preserve">
志愿时长0h-2</t>
        </r>
      </text>
    </comment>
    <comment ref="F121" authorId="1">
      <text>
        <r>
          <rPr>
            <b/>
            <sz val="9"/>
            <rFont val="宋体"/>
            <charset val="134"/>
          </rPr>
          <t>Allen lverson:</t>
        </r>
        <r>
          <rPr>
            <sz val="9"/>
            <rFont val="宋体"/>
            <charset val="134"/>
          </rPr>
          <t xml:space="preserve">
志愿服务时长11.36小时</t>
        </r>
        <r>
          <rPr>
            <b/>
            <sz val="9"/>
            <rFont val="宋体"/>
            <charset val="134"/>
          </rPr>
          <t xml:space="preserve">
楼吉诚:</t>
        </r>
        <r>
          <rPr>
            <sz val="9"/>
            <rFont val="宋体"/>
            <charset val="134"/>
          </rPr>
          <t xml:space="preserve">
寝室插排未断电1次 -3分
审核：志愿时长11.36h +0.27分
讲座次数5次 （不足6次不得基础分）
</t>
        </r>
      </text>
    </comment>
    <comment ref="F122" authorId="59">
      <text>
        <r>
          <rPr>
            <sz val="10"/>
            <rFont val="宋体"/>
            <charset val="134"/>
          </rPr>
          <t>志愿者时长15h+1分</t>
        </r>
      </text>
    </comment>
    <comment ref="F123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志愿时长不足-2</t>
        </r>
        <r>
          <rPr>
            <b/>
            <sz val="9"/>
            <rFont val="宋体"/>
            <charset val="134"/>
          </rPr>
          <t xml:space="preserve">
楼吉诚:</t>
        </r>
        <r>
          <rPr>
            <sz val="9"/>
            <rFont val="宋体"/>
            <charset val="134"/>
          </rPr>
          <t xml:space="preserve">
寝室插排未断电1次 -3分</t>
        </r>
      </text>
    </comment>
    <comment ref="F124" authorId="0">
      <text>
        <r>
          <rPr>
            <b/>
            <sz val="9"/>
            <rFont val="宋体"/>
            <charset val="134"/>
          </rPr>
          <t>吴贤东:</t>
        </r>
        <r>
          <rPr>
            <sz val="9"/>
            <rFont val="宋体"/>
            <charset val="134"/>
          </rPr>
          <t xml:space="preserve">
1、志愿时长8h -0.4h
2、学术报告1次
</t>
        </r>
      </text>
    </comment>
    <comment ref="F125" authorId="1">
      <text>
        <r>
          <rPr>
            <b/>
            <sz val="9"/>
            <rFont val="宋体"/>
            <charset val="134"/>
          </rPr>
          <t>吹个五彩的泡泡:</t>
        </r>
        <r>
          <rPr>
            <sz val="9"/>
            <rFont val="宋体"/>
            <charset val="134"/>
          </rPr>
          <t xml:space="preserve">
志愿时长不足</t>
        </r>
      </text>
    </comment>
  </commentList>
</comments>
</file>

<file path=xl/comments7.xml><?xml version="1.0" encoding="utf-8"?>
<comments xmlns="http://schemas.openxmlformats.org/spreadsheetml/2006/main">
  <authors>
    <author>tc={308F6DBC-FB98-48E1-A4B5-9C57EA4504AB}</author>
    <author>tc={B700A0F5-D08D-46C9-B09F-379CD0D572FF}</author>
    <author>tc={F52C6623-802F-4994-A3DF-4642DE294358}</author>
    <author>tc={D5BA8894-3492-4AAA-BCBC-7770A2192E91}</author>
    <author>tc={7B9B10CB-5B91-4E30-ACE0-95B1C943CFBA}</author>
    <author>tc={0BF6FB29-D34A-44D4-9813-987FBE4472C3}</author>
    <author>tc={4CEF51EF-F00F-4904-9D4B-F616E8086AE5}</author>
    <author>tc={1A786D87-9114-47EC-834E-67BFBC2CBB96}</author>
    <author>xiangqian</author>
    <author>tc={29F4BFE8-E383-45B7-857E-7994EBD629C3}</author>
    <author>tc={726D58B9-86FF-4D45-91AA-1A70081D67A5}</author>
    <author>tc={1875B6F1-C614-4627-82D0-8B6DA7D90CE9}</author>
    <author>tc={F580B7C3-2AE3-4440-8F97-D7C791DD9662}</author>
    <author>tc={0621F40B-DDE9-4A4E-9005-1CBE93A4CBF3}</author>
    <author>tc={A64FCB58-27DD-4633-980F-EDC2D0FDB08C}</author>
    <author>tc={730FF827-C50B-4169-A15F-709F6C07E669}</author>
    <author>wdd</author>
    <author>tc={8E34468B-C347-44AD-A972-40B4CC32533C}</author>
    <author>tc={9992A904-0069-40F2-8FC1-1C3927023A8E}</author>
    <author>tc={2F0D8AE9-0281-4CE8-A408-0CA9545AC2EC}</author>
    <author>tc={7535DD26-E0BD-4986-8ED1-727B613AFCAF}</author>
    <author>tc={1BC239BE-60FA-4C19-B311-E77975E05313}</author>
    <author>tc={B8C19388-E4E9-4773-A54D-35252477E6DE}</author>
    <author>tc={6CC4B94E-569B-45E3-8934-8422F39CA537}</author>
    <author>tc={F9CC9EED-5775-4389-AA24-5E6E62E2CA43}</author>
    <author>Fang</author>
    <author>tc={B501E31D-4A73-4BE3-B17C-38D7876FEFBD}</author>
    <author>tc={02CD0146-61CE-487D-8739-0AD61B567CD8}</author>
    <author>tc={42FF137B-A4A0-4484-B880-81E3820D3D46}</author>
    <author>tc={849FF203-824E-43C3-B81B-8741D2F21379}</author>
    <author>tc={8DA94573-3315-4AA5-8926-BA9C30AB94E6}</author>
    <author>tc={08880B32-588F-454D-9031-FCE22A099595}</author>
    <author>tc={1CD019EB-04AB-4CBF-A8FB-24D4B1352F5F}</author>
    <author>tc={31E3964C-9A2F-453D-AF53-C5E1B0430771}</author>
    <author>tc={F9FCB239-BCAD-4E84-BE5D-A22756F2BE49}</author>
    <author>tc={4ADD88C6-D32E-4DFD-89F3-27ECAB2F4715}</author>
    <author>tc={E64577D5-CE39-40EB-858F-1DD356F1637D}</author>
    <author>tc={9D2A3F6E-A727-4EEC-950F-6D34EE6B9C03}</author>
    <author>tc={3974EDB8-4F81-4216-89FC-307D2BA9F72B}</author>
    <author>tc={2D06DCB7-9210-469D-9C2C-5F5D23FB98B7}</author>
    <author>tc={E8501CB3-9A72-40BF-A49B-D165BB0AAD41}</author>
    <author>tc={E6E56D0F-941E-4C0A-B4FC-D4F5D121DABE}</author>
    <author>tc={CBCFA769-4AA6-4E5A-860F-C6735A4DB29E}</author>
    <author>tc={B95807C7-E3A5-423A-8666-260163DAC347}</author>
  </authors>
  <commentList>
    <comment ref="F6" authorId="0">
      <text>
        <r>
          <rPr>
            <sz val="10"/>
            <rFont val="宋体"/>
            <charset val="134"/>
          </rPr>
          <t>最美寝室5分；
研究生班委考核优秀6分；
志愿时长40小时4分；
学术会议11次4分；
审核：校级三助一辅之星+8分</t>
        </r>
      </text>
    </comment>
    <comment ref="M6" authorId="1">
      <text>
        <r>
          <rPr>
            <sz val="10"/>
            <rFont val="宋体"/>
            <charset val="134"/>
          </rPr>
          <t>计算机软件著作权2分
；校级项目立项+10*0.5*0.4*0.25 = 0.5分</t>
        </r>
      </text>
    </comment>
    <comment ref="R6" authorId="2">
      <text>
        <r>
          <rPr>
            <sz val="10"/>
            <rFont val="宋体"/>
            <charset val="134"/>
          </rPr>
          <t>院寝室文化节一等奖 5*0.25=1.25分；
趣味运动会团体赛三等奖 1*0.1=0.1分；
趣味运动会寝室三等奖  1*0.25 =0.25分；
院级志愿优秀个人4分；
院拔河比赛三等奖  1*0.1=0.1分;
CNCC优秀志愿者4分；</t>
        </r>
      </text>
    </comment>
    <comment ref="F7" authorId="3">
      <text>
        <r>
          <rPr>
            <sz val="10"/>
            <rFont val="宋体"/>
            <charset val="134"/>
          </rPr>
          <t>志愿时长30小时 4分                         学术会议12次 4分                                               最美寝室         5分                                              院级优秀团干  4分                                   班长优秀         9分</t>
        </r>
      </text>
    </comment>
    <comment ref="R7" authorId="4">
      <text>
        <r>
          <rPr>
            <sz val="10"/>
            <rFont val="宋体"/>
            <charset val="134"/>
          </rPr>
          <t>校时政知识比赛团体1等奖10*0.3=3.33   院寝室文化节一等奖        5*0.25=1.25    趣味运动会寝室三等奖  1*0.25 =0.25   院拔河比赛三等奖  1*0.1=0.1</t>
        </r>
      </text>
    </comment>
    <comment ref="F8" authorId="5">
      <text>
        <r>
          <rPr>
            <sz val="10"/>
            <rFont val="宋体"/>
            <charset val="134"/>
          </rPr>
          <t>文明寝室+3，
院优秀团员+4，
志愿时长35h+4，
讲座11次+4，
研会考核优秀+6</t>
        </r>
      </text>
    </comment>
    <comment ref="F9" authorId="6">
      <text>
        <r>
          <rPr>
            <sz val="10"/>
            <rFont val="宋体"/>
            <charset val="134"/>
          </rPr>
          <t>志愿时长40小时     4分                          讲座次数13次         4分                                                 文明寝室                 3分                               院级优秀团员          4分                                                 团支书优秀 9分</t>
        </r>
      </text>
    </comment>
    <comment ref="R9" authorId="7">
      <text>
        <r>
          <rPr>
            <sz val="10"/>
            <rFont val="宋体"/>
            <charset val="134"/>
          </rPr>
          <t>趣味运动会+0.85分  其中（寝室赛 二等奖 3/4=0.75 班级赛三等奖  1/10=0.1 ）                                                              院级优秀志愿者 4分                                                                                              研会星级评比  校级四星级研会 7/15=0.47分</t>
        </r>
      </text>
    </comment>
    <comment ref="F10" authorId="8">
      <text>
        <r>
          <rPr>
            <sz val="9"/>
            <rFont val="宋体"/>
            <charset val="134"/>
          </rPr>
          <t xml:space="preserve">24计科1班班长称职+4.5分
院级优秀团干+4分
志愿服务时长40小时+4分
参加讲座次数7次+2.4分
</t>
        </r>
      </text>
    </comment>
    <comment ref="F11" authorId="8">
      <text>
        <r>
          <rPr>
            <sz val="9"/>
            <rFont val="宋体"/>
            <charset val="134"/>
          </rPr>
          <t xml:space="preserve">24计科1班团支书称职+4.5分
校级优秀团员+8分
志愿服务时长18小时+1.6分
参加讲座次数7次+2.4分
</t>
        </r>
      </text>
    </comment>
    <comment ref="F12" authorId="9">
      <text>
        <r>
          <rPr>
            <sz val="10"/>
            <rFont val="宋体"/>
            <charset val="134"/>
          </rPr>
          <t>1.最美寝室 5分；2.寝室长 1分；3.志愿时长44.26h 4分；4.学术会议7次 2.4分</t>
        </r>
      </text>
    </comment>
    <comment ref="R12" authorId="10">
      <text>
        <r>
          <rPr>
            <sz val="10"/>
            <rFont val="宋体"/>
            <charset val="134"/>
          </rPr>
          <t>院寝室文化节三等奖1/4=0.25
趣味运动会团体赛三等奖1/10=0.1；
趣味运动会寝室三等奖  1/4 =0.25；</t>
        </r>
      </text>
    </comment>
    <comment ref="F13" authorId="11">
      <text>
        <r>
          <rPr>
            <sz val="10"/>
            <rFont val="宋体"/>
            <charset val="134"/>
          </rPr>
          <t>1.志愿时长31.4小时+4
2.学术报告讲座12次+4
3.文明寝室+34. 寝室长+1</t>
        </r>
      </text>
    </comment>
    <comment ref="F14" authorId="12">
      <text>
        <r>
          <rPr>
            <sz val="10"/>
            <rFont val="宋体"/>
            <charset val="134"/>
          </rPr>
          <t>志愿服务40小时，4分
学术讲座10次，3.6分
文明寝室，3分</t>
        </r>
      </text>
    </comment>
    <comment ref="R14" authorId="13">
      <text>
        <r>
          <rPr>
            <sz val="10"/>
            <rFont val="宋体"/>
            <charset val="134"/>
          </rPr>
          <t>趣味运动会团体赛三等奖，1/10=0.1分</t>
        </r>
      </text>
    </comment>
    <comment ref="F15" authorId="14">
      <text>
        <r>
          <rPr>
            <sz val="10"/>
            <rFont val="宋体"/>
            <charset val="134"/>
          </rPr>
          <t>志愿时长30小时 4分                                                                   最美寝室         5分研会考核称职 3分</t>
        </r>
      </text>
    </comment>
    <comment ref="R15" authorId="15">
      <text>
        <r>
          <rPr>
            <sz val="10"/>
            <rFont val="宋体"/>
            <charset val="134"/>
          </rPr>
          <t>院级志愿优秀个人4；
院寝室文化节一等奖5*0.25=1.25；
趣味运动会团体赛三等奖1*0.25=0.25；
院拔河比赛三等奖  1*0.1=0.1;
研会星级0.47</t>
        </r>
      </text>
    </comment>
    <comment ref="F16" authorId="16">
      <text>
        <r>
          <rPr>
            <sz val="9"/>
            <rFont val="宋体"/>
            <charset val="134"/>
          </rPr>
          <t>校级文明寝室+3分
志愿服务时长8.5小时-0.2分
参加10次讲座+3.6分
插座未拔-3分
审核：班级党代表不加分</t>
        </r>
      </text>
    </comment>
    <comment ref="F17" authorId="17">
      <text>
        <r>
          <rPr>
            <sz val="10"/>
            <rFont val="宋体"/>
            <charset val="134"/>
          </rPr>
          <t>文明寝室 +3 讲座次数10次 ＋3.6 科研委员称职 +3志愿时长40小时 +4分；</t>
        </r>
      </text>
    </comment>
    <comment ref="R17" authorId="18">
      <text>
        <r>
          <rPr>
            <sz val="10"/>
            <rFont val="宋体"/>
            <charset val="134"/>
          </rPr>
          <t>趣味运动会 个人赛 二等奖 +3；
趣味运动会 寝室赛 二等奖 3×0.25=0.75；
趣味运动会 团体赛 三等奖 1×0.1=0.1</t>
        </r>
      </text>
    </comment>
    <comment ref="F18" authorId="19">
      <text>
        <r>
          <rPr>
            <sz val="10"/>
            <rFont val="宋体"/>
            <charset val="134"/>
          </rPr>
          <t>寝室长+1，文明寝室+3，志愿者时长40小时+4，讲座6次+2
违规停车 -2</t>
        </r>
      </text>
    </comment>
    <comment ref="R18" authorId="20">
      <text>
        <r>
          <rPr>
            <sz val="10"/>
            <rFont val="宋体"/>
            <charset val="134"/>
          </rPr>
          <t>趣味运动会团体赛三等奖1*0.1=0.1</t>
        </r>
      </text>
    </comment>
    <comment ref="F19" authorId="21">
      <text>
        <r>
          <rPr>
            <sz val="10"/>
            <rFont val="宋体"/>
            <charset val="134"/>
          </rPr>
          <t>寝室长+1
寝室安全整改-3分</t>
        </r>
      </text>
    </comment>
    <comment ref="F20" authorId="22">
      <text>
        <r>
          <rPr>
            <sz val="10"/>
            <rFont val="宋体"/>
            <charset val="134"/>
          </rPr>
          <t>学术报告11次（+4）
文明寝室（+3）</t>
        </r>
      </text>
    </comment>
    <comment ref="F21" authorId="23">
      <text>
        <r>
          <rPr>
            <sz val="10"/>
            <rFont val="宋体"/>
            <charset val="134"/>
          </rPr>
          <t>志愿时长40h 4分学术会议9次 3.2分最美寝室 5分</t>
        </r>
      </text>
    </comment>
    <comment ref="R21" authorId="24">
      <text>
        <r>
          <rPr>
            <sz val="10"/>
            <rFont val="宋体"/>
            <charset val="134"/>
          </rPr>
          <t>院寝室文化节三等奖1/4=0.25
趣味运动会团体赛三等奖1/10=0.1；
趣味运动会寝室三等奖  1/4 =0.25；</t>
        </r>
      </text>
    </comment>
    <comment ref="F23" authorId="8">
      <text>
        <r>
          <rPr>
            <sz val="9"/>
            <rFont val="宋体"/>
            <charset val="134"/>
          </rPr>
          <t>计算机学院研会办公室干事+3分
志愿服务时长11.1小时+0.2分
参与讲座次数8次+2.8分</t>
        </r>
      </text>
    </comment>
    <comment ref="F24" authorId="8">
      <text>
        <r>
          <rPr>
            <sz val="9"/>
            <rFont val="宋体"/>
            <charset val="134"/>
          </rPr>
          <t xml:space="preserve">志愿服务时长40小时+4分
参加讲座次数6次+2分
</t>
        </r>
      </text>
    </comment>
    <comment ref="R24" authorId="8">
      <text>
        <r>
          <rPr>
            <sz val="9"/>
            <rFont val="宋体"/>
            <charset val="134"/>
          </rPr>
          <t>趣味运动会团体赛2等奖+3/9=0.333分
寝室文化节3等奖+1/4=0.25分</t>
        </r>
      </text>
    </comment>
    <comment ref="F25" authorId="8">
      <text>
        <r>
          <rPr>
            <sz val="9"/>
            <rFont val="宋体"/>
            <charset val="134"/>
          </rPr>
          <t>校级文明寝室+3分
志愿服务时长16小时+1.2分
24计科1班生活委员称职+3分</t>
        </r>
      </text>
    </comment>
    <comment ref="R25" authorId="8">
      <text>
        <r>
          <rPr>
            <sz val="9"/>
            <rFont val="宋体"/>
            <charset val="134"/>
          </rPr>
          <t>趣味运动会寝室赛2等奖+3/4=0.75分
趣味运动会团体赛2等奖+3/9=0.333分</t>
        </r>
      </text>
    </comment>
    <comment ref="F26" authorId="8">
      <text>
        <r>
          <rPr>
            <sz val="9"/>
            <rFont val="宋体"/>
            <charset val="134"/>
          </rPr>
          <t>志愿服务时长0小时-2分
参加讲座次数10次+3.6分</t>
        </r>
      </text>
    </comment>
    <comment ref="F27" authorId="8">
      <text>
        <r>
          <rPr>
            <sz val="9"/>
            <rFont val="宋体"/>
            <charset val="134"/>
          </rPr>
          <t>CNCC优秀志愿者+4分（加在体美劳模块）
校级文明寝室+3分
志愿服务时长40小时+4分
参加讲座次数6次+2分</t>
        </r>
      </text>
    </comment>
    <comment ref="R27" authorId="25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CNCC优秀志愿者+4分</t>
        </r>
      </text>
    </comment>
    <comment ref="F28" authorId="26">
      <text>
        <r>
          <rPr>
            <sz val="10"/>
            <rFont val="宋体"/>
            <charset val="134"/>
          </rPr>
          <t>最美寝室                                 5志愿时长20小时 2分</t>
        </r>
      </text>
    </comment>
    <comment ref="R28" authorId="27">
      <text>
        <r>
          <rPr>
            <sz val="10"/>
            <rFont val="宋体"/>
            <charset val="134"/>
          </rPr>
          <t>院寝室文化节三等奖1/4=0.25
趣味运动会团体赛三等奖1/10=0.1；
趣味运动会寝室三等奖  1/4 =0.25；</t>
        </r>
      </text>
    </comment>
    <comment ref="F29" authorId="28">
      <text>
        <r>
          <rPr>
            <sz val="10"/>
            <rFont val="宋体"/>
            <charset val="134"/>
          </rPr>
          <t>志愿服务时长40小时（4分）文明寝室（3分）学术报告讲座6次（2分）</t>
        </r>
      </text>
    </comment>
    <comment ref="F30" authorId="29">
      <text>
        <r>
          <rPr>
            <sz val="10"/>
            <rFont val="宋体"/>
            <charset val="134"/>
          </rPr>
          <t>cncc志愿时长40小时+4分;最美寝室5分 ；讲座6次2分</t>
        </r>
      </text>
    </comment>
    <comment ref="R30" authorId="30">
      <text>
        <r>
          <rPr>
            <sz val="10"/>
            <rFont val="宋体"/>
            <charset val="134"/>
          </rPr>
          <t>院寝室文化节三等奖1/4=0.25
趣味运动会团体赛三等奖1/10=0.1；
趣味运动会寝室三等奖  1/4 =0.25；</t>
        </r>
      </text>
    </comment>
    <comment ref="F31" authorId="8">
      <text>
        <r>
          <rPr>
            <sz val="9"/>
            <rFont val="宋体"/>
            <charset val="134"/>
          </rPr>
          <t>志愿服务时长0小时-2分
参加讲座次数3次+0分</t>
        </r>
      </text>
    </comment>
    <comment ref="F32" authorId="31">
      <text>
        <r>
          <rPr>
            <sz val="10"/>
            <rFont val="宋体"/>
            <charset val="134"/>
          </rPr>
          <t>志愿时长40小时 4分学术会议6次 2分最美寝室 5分寝室长 1分</t>
        </r>
      </text>
    </comment>
    <comment ref="R32" authorId="32">
      <text>
        <r>
          <rPr>
            <sz val="10"/>
            <rFont val="宋体"/>
            <charset val="134"/>
          </rPr>
          <t>院寝室文化节一等奖5/4=1.25；
趣味运动会寝室三等奖  1/4=0.25；</t>
        </r>
      </text>
    </comment>
    <comment ref="F33" authorId="8">
      <text>
        <r>
          <rPr>
            <sz val="9"/>
            <rFont val="宋体"/>
            <charset val="134"/>
          </rPr>
          <t>CNCC优秀志愿者+4分(加在体美劳模块）
志愿服务时长40小时+4分
参加讲座次数10次+3.6分</t>
        </r>
      </text>
    </comment>
    <comment ref="R33" authorId="25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CNCC优秀志愿者+4分</t>
        </r>
      </text>
    </comment>
    <comment ref="F34" authorId="8">
      <text>
        <r>
          <rPr>
            <sz val="9"/>
            <rFont val="宋体"/>
            <charset val="134"/>
          </rPr>
          <t xml:space="preserve">志愿服务时长40小时+4分
参加讲座次数6次+2分
</t>
        </r>
      </text>
    </comment>
    <comment ref="R34" authorId="8">
      <text>
        <r>
          <rPr>
            <sz val="9"/>
            <rFont val="宋体"/>
            <charset val="134"/>
          </rPr>
          <t>趣味运动会团体赛2等奖+3/9=0.333分</t>
        </r>
      </text>
    </comment>
    <comment ref="F35" authorId="33">
      <text>
        <r>
          <rPr>
            <sz val="10"/>
            <rFont val="宋体"/>
            <charset val="134"/>
          </rPr>
          <t>1.志愿时长35小数+4
2.学术报告讲座6次+2
3.文明寝室+3</t>
        </r>
      </text>
    </comment>
    <comment ref="F36" authorId="34">
      <text>
        <r>
          <rPr>
            <sz val="10"/>
            <rFont val="宋体"/>
            <charset val="134"/>
          </rPr>
          <t>文明寝室（3分）
志愿服务时长40小时（4分）
学术报告7次（2.4分）</t>
        </r>
      </text>
    </comment>
    <comment ref="R36" authorId="35">
      <text>
        <r>
          <rPr>
            <sz val="10"/>
            <rFont val="宋体"/>
            <charset val="134"/>
          </rPr>
          <t>院级拔河比赛团体三等奖 1/10=0.1分</t>
        </r>
      </text>
    </comment>
    <comment ref="F37" authorId="36">
      <text>
        <r>
          <rPr>
            <sz val="10"/>
            <rFont val="宋体"/>
            <charset val="134"/>
          </rPr>
          <t>1.志愿时长40小时：+4分。2.学术会议6次：+2分。3.文明寝室：+3分</t>
        </r>
      </text>
    </comment>
    <comment ref="R37" authorId="37">
      <text>
        <r>
          <rPr>
            <sz val="10"/>
            <rFont val="宋体"/>
            <charset val="134"/>
          </rPr>
          <t>趣味运动会团体赛三等奖1/10 = 0.1分</t>
        </r>
      </text>
    </comment>
    <comment ref="F38" authorId="8">
      <text>
        <r>
          <rPr>
            <sz val="9"/>
            <rFont val="宋体"/>
            <charset val="134"/>
          </rPr>
          <t>志愿服务时长40小时+4分
参加讲座次数6次+2分
寝室插座未拔-3分</t>
        </r>
      </text>
    </comment>
    <comment ref="F39" authorId="8">
      <text>
        <r>
          <rPr>
            <sz val="9"/>
            <rFont val="宋体"/>
            <charset val="134"/>
          </rPr>
          <t>校级文明寝室+3分
志愿服务时长55小时+4分
参加讲座次数6次+2分
审核：院级先进志愿者+4分（加在体美劳模块）</t>
        </r>
      </text>
    </comment>
    <comment ref="R39" authorId="25">
      <text>
        <r>
          <rPr>
            <b/>
            <sz val="9"/>
            <rFont val="宋体"/>
            <charset val="134"/>
          </rPr>
          <t>Fang:</t>
        </r>
        <r>
          <rPr>
            <sz val="9"/>
            <rFont val="宋体"/>
            <charset val="134"/>
          </rPr>
          <t xml:space="preserve">
院级先进志愿者+4分</t>
        </r>
      </text>
    </comment>
    <comment ref="F40" authorId="38">
      <text>
        <r>
          <rPr>
            <sz val="10"/>
            <rFont val="宋体"/>
            <charset val="134"/>
          </rPr>
          <t>志愿时长33小时加4分+学术讲座7次加2.4分+文明寝室成员加3分cncc志愿时长40小时</t>
        </r>
      </text>
    </comment>
    <comment ref="F41" authorId="8">
      <text>
        <r>
          <rPr>
            <sz val="9"/>
            <rFont val="宋体"/>
            <charset val="134"/>
          </rPr>
          <t>志愿服务时长29.5小时+3.9分</t>
        </r>
      </text>
    </comment>
    <comment ref="R41" authorId="8">
      <text>
        <r>
          <rPr>
            <sz val="9"/>
            <rFont val="宋体"/>
            <charset val="134"/>
          </rPr>
          <t>院级十佳歌手比赛优胜奖+0.5分
浙江师范大学 第八届尖峰体育俱乐部校园排球联赛优胜奖+2.5/12=0.208分
趣味运动会团体赛2等奖+3/9=0.333分</t>
        </r>
      </text>
    </comment>
    <comment ref="F42" authorId="8">
      <text>
        <r>
          <rPr>
            <sz val="9"/>
            <rFont val="宋体"/>
            <charset val="134"/>
          </rPr>
          <t>24计科1班科研委员称职+3分
志愿服务时长11小时+0.2分</t>
        </r>
      </text>
    </comment>
    <comment ref="R42" authorId="8">
      <text>
        <r>
          <rPr>
            <sz val="9"/>
            <rFont val="宋体"/>
            <charset val="134"/>
          </rPr>
          <t>趣味运动会团体赛2等奖+3/9=0.333分</t>
        </r>
      </text>
    </comment>
    <comment ref="F43" authorId="39">
      <text>
        <r>
          <rPr>
            <sz val="10"/>
            <rFont val="宋体"/>
            <charset val="134"/>
          </rPr>
          <t>1.志愿时长40小时+4
2.学术报告讲座6次+2
3.文明寝室+3</t>
        </r>
      </text>
    </comment>
    <comment ref="F44" authorId="8">
      <text>
        <r>
          <rPr>
            <sz val="9"/>
            <rFont val="宋体"/>
            <charset val="134"/>
          </rPr>
          <t>志愿服务时长7.5小时-0.5分</t>
        </r>
      </text>
    </comment>
    <comment ref="R44" authorId="8">
      <text>
        <r>
          <rPr>
            <sz val="9"/>
            <rFont val="宋体"/>
            <charset val="134"/>
          </rPr>
          <t>趣味运动会团体赛2等奖+3/9=0.333分
寝室文化节3等奖+1/4=0.25分</t>
        </r>
      </text>
    </comment>
    <comment ref="F45" authorId="8">
      <text>
        <r>
          <rPr>
            <sz val="9"/>
            <rFont val="宋体"/>
            <charset val="134"/>
          </rPr>
          <t>校级文明寝室+3分
志愿服务时长10小时+0分</t>
        </r>
      </text>
    </comment>
    <comment ref="R45" authorId="8">
      <text>
        <r>
          <rPr>
            <sz val="9"/>
            <rFont val="宋体"/>
            <charset val="134"/>
          </rPr>
          <t>趣味运动会寝室赛2等奖+3/4=0.75分</t>
        </r>
      </text>
    </comment>
    <comment ref="F46" authorId="8">
      <text>
        <r>
          <rPr>
            <sz val="9"/>
            <rFont val="宋体"/>
            <charset val="134"/>
          </rPr>
          <t>校级文明寝室+3分
志愿服务时长0小时-2分</t>
        </r>
      </text>
    </comment>
    <comment ref="R46" authorId="8">
      <text>
        <r>
          <rPr>
            <sz val="9"/>
            <rFont val="宋体"/>
            <charset val="134"/>
          </rPr>
          <t>趣味运动会寝室赛2等奖+3/4=0.75分
趣味运动会团体赛2等奖+3/9=0.333分</t>
        </r>
      </text>
    </comment>
    <comment ref="F47" authorId="40">
      <text>
        <r>
          <rPr>
            <sz val="10"/>
            <rFont val="宋体"/>
            <charset val="134"/>
          </rPr>
          <t>文明寝室3分;</t>
        </r>
      </text>
    </comment>
    <comment ref="F48" authorId="8">
      <text>
        <r>
          <rPr>
            <sz val="9"/>
            <rFont val="宋体"/>
            <charset val="134"/>
          </rPr>
          <t>校级文明寝室+3分
志愿服务时长0小时-2分</t>
        </r>
      </text>
    </comment>
    <comment ref="R48" authorId="8">
      <text>
        <r>
          <rPr>
            <sz val="9"/>
            <rFont val="宋体"/>
            <charset val="134"/>
          </rPr>
          <t>趣味运动会寝室赛2等奖+3/4=0.75分
趣味运动会团体赛2等奖+3/9=0.333分</t>
        </r>
      </text>
    </comment>
    <comment ref="F49" authorId="41">
      <text>
        <r>
          <rPr>
            <sz val="10"/>
            <rFont val="宋体"/>
            <charset val="134"/>
          </rPr>
          <t>志愿时长40h 4分，讲座次数6次 2分，文明寝室3分</t>
        </r>
      </text>
    </comment>
    <comment ref="R49" authorId="42">
      <text>
        <r>
          <rPr>
            <sz val="10"/>
            <rFont val="宋体"/>
            <charset val="134"/>
          </rPr>
          <t>趣味运动会个人一等奖 5分</t>
        </r>
      </text>
    </comment>
    <comment ref="F50" authorId="8">
      <text>
        <r>
          <rPr>
            <sz val="9"/>
            <rFont val="宋体"/>
            <charset val="134"/>
          </rPr>
          <t xml:space="preserve">砺行公寓3幢114宿舍长+1分
志愿服务时长40小时+4分
参加讲座次数6次+2分
</t>
        </r>
      </text>
    </comment>
    <comment ref="F51" authorId="8">
      <text>
        <r>
          <rPr>
            <sz val="9"/>
            <rFont val="宋体"/>
            <charset val="134"/>
          </rPr>
          <t>志愿服务时长0小时-2分</t>
        </r>
      </text>
    </comment>
    <comment ref="F52" authorId="43">
      <text>
        <r>
          <rPr>
            <sz val="10"/>
            <rFont val="宋体"/>
            <charset val="134"/>
          </rPr>
          <t>校级文明寝室     +3分                                        
213寝室长          +1分
志愿时长40h      +4分
会议次数6次      +2分</t>
        </r>
      </text>
    </comment>
    <comment ref="F53" authorId="8">
      <text>
        <r>
          <rPr>
            <sz val="9"/>
            <rFont val="宋体"/>
            <charset val="134"/>
          </rPr>
          <t>志愿服务时长15小时+1分</t>
        </r>
      </text>
    </comment>
    <comment ref="R53" authorId="8">
      <text>
        <r>
          <rPr>
            <sz val="9"/>
            <rFont val="宋体"/>
            <charset val="134"/>
          </rPr>
          <t>趣味运动会团体赛2等奖+3/9=0.333分
寝室文化节3等奖+1/4=0.25分</t>
        </r>
      </text>
    </comment>
    <comment ref="F54" authorId="8">
      <text>
        <r>
          <rPr>
            <sz val="9"/>
            <rFont val="宋体"/>
            <charset val="134"/>
          </rPr>
          <t>志愿服务时长0小时-2分</t>
        </r>
      </text>
    </comment>
    <comment ref="F55" authorId="8">
      <text>
        <r>
          <rPr>
            <sz val="9"/>
            <rFont val="宋体"/>
            <charset val="134"/>
          </rPr>
          <t>志愿服务时长0小时-2分</t>
        </r>
      </text>
    </comment>
    <comment ref="F56" authorId="8">
      <text>
        <r>
          <rPr>
            <sz val="9"/>
            <rFont val="宋体"/>
            <charset val="134"/>
          </rPr>
          <t>志愿服务时长0小时-2分</t>
        </r>
      </text>
    </comment>
  </commentList>
</comments>
</file>

<file path=xl/sharedStrings.xml><?xml version="1.0" encoding="utf-8"?>
<sst xmlns="http://schemas.openxmlformats.org/spreadsheetml/2006/main" count="1660" uniqueCount="746">
  <si>
    <t xml:space="preserve">  2022  级研究生综合素质测评结果汇总表</t>
  </si>
  <si>
    <t>(2024   -2025   学年)</t>
  </si>
  <si>
    <t>学院 （公章）：                                                                                    分管领导签字：</t>
  </si>
  <si>
    <t>姓名</t>
  </si>
  <si>
    <t>学号</t>
  </si>
  <si>
    <t>年级</t>
  </si>
  <si>
    <t>专业</t>
  </si>
  <si>
    <t>德育模块</t>
  </si>
  <si>
    <t>智育模块</t>
  </si>
  <si>
    <t>体美劳育模块</t>
  </si>
  <si>
    <t>综合测评成绩</t>
  </si>
  <si>
    <t>测评班排名</t>
  </si>
  <si>
    <t>测评班人数</t>
  </si>
  <si>
    <t>排名百分比</t>
  </si>
  <si>
    <t>德育基本分
70分</t>
  </si>
  <si>
    <t>德育奖惩分</t>
  </si>
  <si>
    <t>德育基本分+德育奖惩分</t>
  </si>
  <si>
    <t>（德育基本分+德育奖惩分）的最大值</t>
  </si>
  <si>
    <t>折算后德育分</t>
  </si>
  <si>
    <t>科研基础分</t>
  </si>
  <si>
    <t>科研基础分的最大值</t>
  </si>
  <si>
    <t>科研能力分</t>
  </si>
  <si>
    <t>科研能力分的最大值</t>
  </si>
  <si>
    <t>折算后智育分</t>
  </si>
  <si>
    <t>基础素质分  30分</t>
  </si>
  <si>
    <t>能力分</t>
  </si>
  <si>
    <t>基础素质分+能力分</t>
  </si>
  <si>
    <t>（基础素质分+能力分）的最大值</t>
  </si>
  <si>
    <t>折算后体美劳育分</t>
  </si>
  <si>
    <t>朱东林</t>
  </si>
  <si>
    <t>2022101000093</t>
  </si>
  <si>
    <t>2022级博士</t>
  </si>
  <si>
    <t>计算机科学与技术</t>
  </si>
  <si>
    <t>钱程</t>
  </si>
  <si>
    <t>2022101000090</t>
  </si>
  <si>
    <t>胡刚强</t>
  </si>
  <si>
    <t>2022101000091</t>
  </si>
  <si>
    <t>高程玲</t>
  </si>
  <si>
    <t>2022101000094</t>
  </si>
  <si>
    <t>胡玥</t>
  </si>
  <si>
    <t>2022101000092</t>
  </si>
  <si>
    <r>
      <rPr>
        <b/>
        <u/>
        <sz val="14"/>
        <rFont val="仿宋_GB2312"/>
        <charset val="134"/>
      </rPr>
      <t xml:space="preserve">  2023  </t>
    </r>
    <r>
      <rPr>
        <b/>
        <sz val="14"/>
        <rFont val="仿宋_GB2312"/>
        <charset val="134"/>
      </rPr>
      <t>级研究生综合素质测评结果汇总表</t>
    </r>
  </si>
  <si>
    <t>(2024-2025 学年)</t>
  </si>
  <si>
    <t>应舸</t>
  </si>
  <si>
    <t>202110100008</t>
  </si>
  <si>
    <t>2021级博士（直博）</t>
  </si>
  <si>
    <t>赵丽</t>
  </si>
  <si>
    <t>202310100120</t>
  </si>
  <si>
    <t>2023级博士</t>
  </si>
  <si>
    <t>李毅</t>
  </si>
  <si>
    <t>202310100119</t>
  </si>
  <si>
    <t>赵雨新</t>
  </si>
  <si>
    <t>202310100117</t>
  </si>
  <si>
    <t>陈相漆</t>
  </si>
  <si>
    <t>202310100116</t>
  </si>
  <si>
    <t>何正月</t>
  </si>
  <si>
    <t>202310100114</t>
  </si>
  <si>
    <t>邵新茹</t>
  </si>
  <si>
    <t>202310100118</t>
  </si>
  <si>
    <t>郭仕鑫</t>
  </si>
  <si>
    <t>202310100115</t>
  </si>
  <si>
    <t>谭剑波</t>
  </si>
  <si>
    <t>202310100121</t>
  </si>
  <si>
    <t>备注：
1.表中各项分数最大值一般指测评班中研究生对应项目的最大值。
2.本人平均学分绩点由研究生信息管理系统自动计算得出。
3.折算后德育分、课程分、科研分、智育分、体美劳育分指按《浙江师范大学研究生综合素质测评办法（修订）》中相应公式进行折算。</t>
  </si>
  <si>
    <r>
      <rPr>
        <b/>
        <u/>
        <sz val="14"/>
        <rFont val="仿宋_GB2312"/>
        <charset val="134"/>
      </rPr>
      <t xml:space="preserve">  </t>
    </r>
    <r>
      <rPr>
        <b/>
        <u/>
        <sz val="14"/>
        <rFont val="微软雅黑"/>
        <charset val="134"/>
      </rPr>
      <t>2024</t>
    </r>
    <r>
      <rPr>
        <b/>
        <u/>
        <sz val="14"/>
        <rFont val="仿宋_GB2312"/>
        <charset val="134"/>
      </rPr>
      <t xml:space="preserve">  </t>
    </r>
    <r>
      <rPr>
        <b/>
        <sz val="14"/>
        <rFont val="仿宋_GB2312"/>
        <charset val="134"/>
      </rPr>
      <t>级研究生综合素质测评结果汇总表</t>
    </r>
  </si>
  <si>
    <r>
      <rPr>
        <sz val="10"/>
        <rFont val="仿宋_GB2312"/>
        <charset val="134"/>
      </rPr>
      <t xml:space="preserve">(20 </t>
    </r>
    <r>
      <rPr>
        <sz val="10"/>
        <rFont val="微软雅黑"/>
        <charset val="134"/>
      </rPr>
      <t>24</t>
    </r>
    <r>
      <rPr>
        <sz val="10"/>
        <rFont val="仿宋_GB2312"/>
        <charset val="134"/>
      </rPr>
      <t xml:space="preserve">  -20 </t>
    </r>
    <r>
      <rPr>
        <sz val="10"/>
        <rFont val="微软雅黑"/>
        <charset val="134"/>
      </rPr>
      <t>25</t>
    </r>
    <r>
      <rPr>
        <sz val="10"/>
        <rFont val="仿宋_GB2312"/>
        <charset val="134"/>
      </rPr>
      <t xml:space="preserve">  学年)</t>
    </r>
  </si>
  <si>
    <t>本人平均学分绩点</t>
  </si>
  <si>
    <t>平均学分绩点的最大值</t>
  </si>
  <si>
    <t>折算后课程分</t>
  </si>
  <si>
    <t>折算后科研分</t>
  </si>
  <si>
    <t>王彦超</t>
  </si>
  <si>
    <t>2022101000088</t>
  </si>
  <si>
    <t>2022级博士（直博）</t>
  </si>
  <si>
    <t>/</t>
  </si>
  <si>
    <t>田磊</t>
  </si>
  <si>
    <t>202410100152</t>
  </si>
  <si>
    <t>2024级博士</t>
  </si>
  <si>
    <t>郭悰</t>
  </si>
  <si>
    <t>202410100161</t>
  </si>
  <si>
    <t>王哲</t>
  </si>
  <si>
    <t>202410100153</t>
  </si>
  <si>
    <t>时晨阳</t>
  </si>
  <si>
    <t>202410100158</t>
  </si>
  <si>
    <t>林圣容</t>
  </si>
  <si>
    <t>202410100163</t>
  </si>
  <si>
    <t>赵逸凡</t>
  </si>
  <si>
    <t>202410100154</t>
  </si>
  <si>
    <t>马珍弟</t>
  </si>
  <si>
    <t>202410100159</t>
  </si>
  <si>
    <t>秦源汇</t>
  </si>
  <si>
    <t>202410100166</t>
  </si>
  <si>
    <t>韩颖颖</t>
  </si>
  <si>
    <t>202410100157</t>
  </si>
  <si>
    <t>葛程鹏</t>
  </si>
  <si>
    <t>202410100164</t>
  </si>
  <si>
    <t>李金红</t>
  </si>
  <si>
    <t>202410100165</t>
  </si>
  <si>
    <t>熊文清</t>
  </si>
  <si>
    <t>202410100160</t>
  </si>
  <si>
    <t>黄航星</t>
  </si>
  <si>
    <t>202410100156</t>
  </si>
  <si>
    <t>周文桦</t>
  </si>
  <si>
    <t>202410100155</t>
  </si>
  <si>
    <t>李婷</t>
  </si>
  <si>
    <t>2022101000089</t>
  </si>
  <si>
    <t>宋国欢</t>
  </si>
  <si>
    <t>202410100162</t>
  </si>
  <si>
    <r>
      <rPr>
        <b/>
        <u/>
        <sz val="14"/>
        <rFont val="仿宋_GB2312"/>
        <charset val="134"/>
      </rPr>
      <t xml:space="preserve">   2023 </t>
    </r>
    <r>
      <rPr>
        <b/>
        <sz val="14"/>
        <rFont val="仿宋_GB2312"/>
        <charset val="134"/>
      </rPr>
      <t>级研究生综合素质测评结果汇总表</t>
    </r>
  </si>
  <si>
    <t>(2024 -2025 学年)</t>
  </si>
  <si>
    <t>郭杭辉</t>
  </si>
  <si>
    <t>2023级硕士</t>
  </si>
  <si>
    <t>蔡听依</t>
  </si>
  <si>
    <t>2023级博士（直博）</t>
  </si>
  <si>
    <t>章峻波</t>
  </si>
  <si>
    <t>方雨洁</t>
  </si>
  <si>
    <t>朱展鹏</t>
  </si>
  <si>
    <t>202320501126</t>
  </si>
  <si>
    <t>程晞</t>
  </si>
  <si>
    <t>202320501138</t>
  </si>
  <si>
    <t>龙欢欢</t>
  </si>
  <si>
    <t>202320501143</t>
  </si>
  <si>
    <t>周宇峰</t>
  </si>
  <si>
    <t>张文浩</t>
  </si>
  <si>
    <t>202320501129</t>
  </si>
  <si>
    <t>卜志成</t>
  </si>
  <si>
    <t>姚文浩</t>
  </si>
  <si>
    <t>俞涛</t>
  </si>
  <si>
    <t>邱奎鹏</t>
  </si>
  <si>
    <t>202320501146</t>
  </si>
  <si>
    <t>王豪华</t>
  </si>
  <si>
    <t>沈乐乐</t>
  </si>
  <si>
    <t>202320501130</t>
  </si>
  <si>
    <t>陈欣杰</t>
  </si>
  <si>
    <t>202320501140</t>
  </si>
  <si>
    <t>刘睛睛</t>
  </si>
  <si>
    <t>202320501136</t>
  </si>
  <si>
    <t>董姗珊</t>
  </si>
  <si>
    <t>凡宇龙</t>
  </si>
  <si>
    <t>202320501141</t>
  </si>
  <si>
    <t>吴钦鹏</t>
  </si>
  <si>
    <t>何陈俊</t>
  </si>
  <si>
    <t>202320501127</t>
  </si>
  <si>
    <t>李明浩</t>
  </si>
  <si>
    <t>202320501131</t>
  </si>
  <si>
    <t>罗佳艳</t>
  </si>
  <si>
    <t>董垚</t>
  </si>
  <si>
    <t>吴环环</t>
  </si>
  <si>
    <t>202320501132</t>
  </si>
  <si>
    <t>陈骏</t>
  </si>
  <si>
    <t>黄昱</t>
  </si>
  <si>
    <t>虢圣峰</t>
  </si>
  <si>
    <t>202320501142</t>
  </si>
  <si>
    <t>孙凯</t>
  </si>
  <si>
    <t>盛毅恒</t>
  </si>
  <si>
    <t>章睿</t>
  </si>
  <si>
    <t>潘成林</t>
  </si>
  <si>
    <t>潘葛恬</t>
  </si>
  <si>
    <t>李悉钰</t>
  </si>
  <si>
    <t>202320501144</t>
  </si>
  <si>
    <t>郭子涵</t>
  </si>
  <si>
    <t>韩涛</t>
  </si>
  <si>
    <t>陈时杰</t>
  </si>
  <si>
    <t>崔澄炎</t>
  </si>
  <si>
    <t>罗焕琛</t>
  </si>
  <si>
    <t>202320501133</t>
  </si>
  <si>
    <t>张永奇</t>
  </si>
  <si>
    <t>202320501134</t>
  </si>
  <si>
    <t>金克寒</t>
  </si>
  <si>
    <t>'202320501145</t>
  </si>
  <si>
    <t>王福晟</t>
  </si>
  <si>
    <t>202320501147</t>
  </si>
  <si>
    <t>王湘</t>
  </si>
  <si>
    <t>202320501149</t>
  </si>
  <si>
    <t>许捷</t>
  </si>
  <si>
    <t>202320501125</t>
  </si>
  <si>
    <t>张缤仁</t>
  </si>
  <si>
    <t>202320501128</t>
  </si>
  <si>
    <t>郑锦涛</t>
  </si>
  <si>
    <t>曾智胜</t>
  </si>
  <si>
    <t>202320501139</t>
  </si>
  <si>
    <t>武袁勋</t>
  </si>
  <si>
    <t>202320501135</t>
  </si>
  <si>
    <t>郭宜家</t>
  </si>
  <si>
    <t>202310100113</t>
  </si>
  <si>
    <t>廖卓琦</t>
  </si>
  <si>
    <t>202320501148</t>
  </si>
  <si>
    <t>杨昊</t>
  </si>
  <si>
    <t>202320501137</t>
  </si>
  <si>
    <t>司云中</t>
  </si>
  <si>
    <t>202320701056</t>
  </si>
  <si>
    <t>电子信息</t>
  </si>
  <si>
    <t>任雅文</t>
  </si>
  <si>
    <t>202320701141</t>
  </si>
  <si>
    <t>黄铖磊</t>
  </si>
  <si>
    <t>202320701101</t>
  </si>
  <si>
    <t>王亚彬</t>
  </si>
  <si>
    <t>202320701105</t>
  </si>
  <si>
    <t>张念龙</t>
  </si>
  <si>
    <t>202320701127</t>
  </si>
  <si>
    <t>赖玲星</t>
  </si>
  <si>
    <t>202320701070</t>
  </si>
  <si>
    <t>陈正浩</t>
  </si>
  <si>
    <t>202320701071</t>
  </si>
  <si>
    <t>肖小龙</t>
  </si>
  <si>
    <t>202320701143</t>
  </si>
  <si>
    <t>栗健</t>
  </si>
  <si>
    <t>202320701110</t>
  </si>
  <si>
    <t>傅倩</t>
  </si>
  <si>
    <t>202320701115</t>
  </si>
  <si>
    <t>梁盛</t>
  </si>
  <si>
    <t>202320701120</t>
  </si>
  <si>
    <t>刘娴</t>
  </si>
  <si>
    <t>202320701117</t>
  </si>
  <si>
    <t>李晴雪</t>
  </si>
  <si>
    <t>202320701055</t>
  </si>
  <si>
    <t>陈岳</t>
  </si>
  <si>
    <t>202320701142</t>
  </si>
  <si>
    <t>项家灏</t>
  </si>
  <si>
    <t>202320701154</t>
  </si>
  <si>
    <t>王炫</t>
  </si>
  <si>
    <t>202320701089</t>
  </si>
  <si>
    <t>黄崇庆</t>
  </si>
  <si>
    <t>202320701111</t>
  </si>
  <si>
    <t>曾子升</t>
  </si>
  <si>
    <t>202320701122</t>
  </si>
  <si>
    <t>丁灏</t>
  </si>
  <si>
    <t>202320701084</t>
  </si>
  <si>
    <t>钟向荣</t>
  </si>
  <si>
    <t>202320701116</t>
  </si>
  <si>
    <t>朱展乐</t>
  </si>
  <si>
    <t>202320701086</t>
  </si>
  <si>
    <t>黄鑫</t>
  </si>
  <si>
    <t>202320701151</t>
  </si>
  <si>
    <t>甄熠</t>
  </si>
  <si>
    <t>202320701062</t>
  </si>
  <si>
    <t>胡中波</t>
  </si>
  <si>
    <t>202320701099</t>
  </si>
  <si>
    <t>朱蕾蕾</t>
  </si>
  <si>
    <t>202320701068</t>
  </si>
  <si>
    <t>李子龙</t>
  </si>
  <si>
    <t>202320701145</t>
  </si>
  <si>
    <t>葛卯龙</t>
  </si>
  <si>
    <t>202320701050</t>
  </si>
  <si>
    <t>吴尚放</t>
  </si>
  <si>
    <t>202320701081</t>
  </si>
  <si>
    <t>张力扬</t>
  </si>
  <si>
    <t>202320701072</t>
  </si>
  <si>
    <t>刘佳龙</t>
  </si>
  <si>
    <t>202320701075</t>
  </si>
  <si>
    <t>赖子寒</t>
  </si>
  <si>
    <t>202320701088</t>
  </si>
  <si>
    <t>孟凡勇</t>
  </si>
  <si>
    <t>202320701109</t>
  </si>
  <si>
    <t>蔡伟鹏</t>
  </si>
  <si>
    <t>202320701148</t>
  </si>
  <si>
    <t>沈彬</t>
  </si>
  <si>
    <t>202320701059</t>
  </si>
  <si>
    <t>陈辉</t>
  </si>
  <si>
    <t>202320701085</t>
  </si>
  <si>
    <t>李霖</t>
  </si>
  <si>
    <t>202320701053</t>
  </si>
  <si>
    <t>姜伟建</t>
  </si>
  <si>
    <t>202320701100</t>
  </si>
  <si>
    <t>何军</t>
  </si>
  <si>
    <t>202320701064</t>
  </si>
  <si>
    <t>於凡</t>
  </si>
  <si>
    <t>202320701137</t>
  </si>
  <si>
    <t>夏文鹏</t>
  </si>
  <si>
    <t>202320701063</t>
  </si>
  <si>
    <t>李帅齐</t>
  </si>
  <si>
    <t>202320701135</t>
  </si>
  <si>
    <t>王曼</t>
  </si>
  <si>
    <t>202320701140</t>
  </si>
  <si>
    <t>安晨阳</t>
  </si>
  <si>
    <t>202320701134</t>
  </si>
  <si>
    <t>苏一飞</t>
  </si>
  <si>
    <t>202320701139</t>
  </si>
  <si>
    <t>张向平</t>
  </si>
  <si>
    <t>202320701098</t>
  </si>
  <si>
    <t>刘秉文</t>
  </si>
  <si>
    <t>202320701150</t>
  </si>
  <si>
    <t>余秉航</t>
  </si>
  <si>
    <t>202320701061</t>
  </si>
  <si>
    <t>刘文杰</t>
  </si>
  <si>
    <t>202320701114</t>
  </si>
  <si>
    <t>陈广伟</t>
  </si>
  <si>
    <t>202320701066</t>
  </si>
  <si>
    <t>薛鲁杰</t>
  </si>
  <si>
    <t>202320701090</t>
  </si>
  <si>
    <t>邬程峰</t>
  </si>
  <si>
    <t>202320701096</t>
  </si>
  <si>
    <t>陈丁煜</t>
  </si>
  <si>
    <t>202320701097</t>
  </si>
  <si>
    <t>王天宇</t>
  </si>
  <si>
    <t>202320701083</t>
  </si>
  <si>
    <t>苏圣康</t>
  </si>
  <si>
    <t>202320701051</t>
  </si>
  <si>
    <t>陈裕星</t>
  </si>
  <si>
    <t>202320701119</t>
  </si>
  <si>
    <t>陈文凯</t>
  </si>
  <si>
    <t>202320701112</t>
  </si>
  <si>
    <t>穆宇和</t>
  </si>
  <si>
    <t>202320701153</t>
  </si>
  <si>
    <t>毛盈盈</t>
  </si>
  <si>
    <t>202320701121</t>
  </si>
  <si>
    <t>高俊豪</t>
  </si>
  <si>
    <t>202320701136</t>
  </si>
  <si>
    <t>刘鹏宇</t>
  </si>
  <si>
    <t>202320701049</t>
  </si>
  <si>
    <t>楼国强</t>
  </si>
  <si>
    <t>202320701076</t>
  </si>
  <si>
    <t>张友辉</t>
  </si>
  <si>
    <t>202320701138</t>
  </si>
  <si>
    <t>彭伟强</t>
  </si>
  <si>
    <t>202320701123</t>
  </si>
  <si>
    <t>王文龙</t>
  </si>
  <si>
    <t>202320701058</t>
  </si>
  <si>
    <t>邹徽</t>
  </si>
  <si>
    <t>202320701118</t>
  </si>
  <si>
    <t>蒋兵兵</t>
  </si>
  <si>
    <t>202320701106</t>
  </si>
  <si>
    <t>李康</t>
  </si>
  <si>
    <t>202320701107</t>
  </si>
  <si>
    <t>李柯鑫</t>
  </si>
  <si>
    <t>202320701129</t>
  </si>
  <si>
    <t>李忠权</t>
  </si>
  <si>
    <t>202320701057</t>
  </si>
  <si>
    <t>陈东方</t>
  </si>
  <si>
    <t>202320701108</t>
  </si>
  <si>
    <t>刘日濠</t>
  </si>
  <si>
    <t>202320701065</t>
  </si>
  <si>
    <t>张清慧</t>
  </si>
  <si>
    <t>202320701126</t>
  </si>
  <si>
    <t>冯晨浩</t>
  </si>
  <si>
    <t>202320701074</t>
  </si>
  <si>
    <t>马奕琪</t>
  </si>
  <si>
    <t>202320701095</t>
  </si>
  <si>
    <t>杨耀宗</t>
  </si>
  <si>
    <t>202320701124</t>
  </si>
  <si>
    <t>冯熠霖</t>
  </si>
  <si>
    <t>202320701094</t>
  </si>
  <si>
    <t>江涛</t>
  </si>
  <si>
    <t>202320701130</t>
  </si>
  <si>
    <t>李泽海</t>
  </si>
  <si>
    <t>202320701052</t>
  </si>
  <si>
    <t>严子豪</t>
  </si>
  <si>
    <t>202320701144</t>
  </si>
  <si>
    <t>徐俊鹏</t>
  </si>
  <si>
    <t>202320701079</t>
  </si>
  <si>
    <t>赵国晨</t>
  </si>
  <si>
    <t>202320701080</t>
  </si>
  <si>
    <t>王凯</t>
  </si>
  <si>
    <t>202320701073</t>
  </si>
  <si>
    <t>汪洋</t>
  </si>
  <si>
    <t>202320701104</t>
  </si>
  <si>
    <t>汪浩楠</t>
  </si>
  <si>
    <t>202320701133</t>
  </si>
  <si>
    <t>陈汀煜</t>
  </si>
  <si>
    <t>202320701092</t>
  </si>
  <si>
    <t>商思涛</t>
  </si>
  <si>
    <t>202320701060</t>
  </si>
  <si>
    <t>邵源</t>
  </si>
  <si>
    <t>202320701093</t>
  </si>
  <si>
    <t>杨晨</t>
  </si>
  <si>
    <t>202320701047</t>
  </si>
  <si>
    <t>张成成</t>
  </si>
  <si>
    <t>202320701048</t>
  </si>
  <si>
    <t>张天乐</t>
  </si>
  <si>
    <t>202320701067</t>
  </si>
  <si>
    <t>陈昊</t>
  </si>
  <si>
    <t>202320701069</t>
  </si>
  <si>
    <t>吴灵煊</t>
  </si>
  <si>
    <t>202320701077</t>
  </si>
  <si>
    <t>朱勇根</t>
  </si>
  <si>
    <t>202320701078</t>
  </si>
  <si>
    <t>王先磊</t>
  </si>
  <si>
    <t>202320701131</t>
  </si>
  <si>
    <t>邱增晓</t>
  </si>
  <si>
    <t>202320701132</t>
  </si>
  <si>
    <t>吴瑞阳</t>
  </si>
  <si>
    <t>202320701149</t>
  </si>
  <si>
    <t>俞铭豪</t>
  </si>
  <si>
    <t>202320701125</t>
  </si>
  <si>
    <t>赵猛</t>
  </si>
  <si>
    <t>202320701128</t>
  </si>
  <si>
    <t>潘林鑫</t>
  </si>
  <si>
    <t>202320701087</t>
  </si>
  <si>
    <t>黄章</t>
  </si>
  <si>
    <t>202320701103</t>
  </si>
  <si>
    <t>陈建君</t>
  </si>
  <si>
    <t>202320701152</t>
  </si>
  <si>
    <t>李伟杰</t>
  </si>
  <si>
    <t>202320701147</t>
  </si>
  <si>
    <t>黄昭权</t>
  </si>
  <si>
    <t>202320701102</t>
  </si>
  <si>
    <t>夏元泽</t>
  </si>
  <si>
    <t>202320701146</t>
  </si>
  <si>
    <t>张志伟</t>
  </si>
  <si>
    <t>202320701082</t>
  </si>
  <si>
    <t>杨涛</t>
  </si>
  <si>
    <t>202320701113</t>
  </si>
  <si>
    <r>
      <rPr>
        <b/>
        <u/>
        <sz val="18"/>
        <rFont val="微软雅黑"/>
        <charset val="134"/>
      </rPr>
      <t xml:space="preserve">  2024  </t>
    </r>
    <r>
      <rPr>
        <b/>
        <sz val="18"/>
        <rFont val="微软雅黑"/>
        <charset val="134"/>
      </rPr>
      <t>级研究生综合素质测评结果汇总表</t>
    </r>
  </si>
  <si>
    <t>李嘉诚</t>
  </si>
  <si>
    <t>202420701140</t>
  </si>
  <si>
    <t>2024级硕士</t>
  </si>
  <si>
    <t>王超迪</t>
  </si>
  <si>
    <t>202420701139</t>
  </si>
  <si>
    <t>张艺腾</t>
  </si>
  <si>
    <t>202420701141</t>
  </si>
  <si>
    <t>高宇亮</t>
  </si>
  <si>
    <t>202420701155</t>
  </si>
  <si>
    <t>吴彬宇</t>
  </si>
  <si>
    <t>202420701137</t>
  </si>
  <si>
    <t>陈俊宏</t>
  </si>
  <si>
    <t>202420701133</t>
  </si>
  <si>
    <t>王鑫喆</t>
  </si>
  <si>
    <t>202420701110</t>
  </si>
  <si>
    <t>郑宇轩</t>
  </si>
  <si>
    <t>202420701167</t>
  </si>
  <si>
    <t>龚佳庆</t>
  </si>
  <si>
    <t>202420701168</t>
  </si>
  <si>
    <t>兰政鹏</t>
  </si>
  <si>
    <t>202420701207</t>
  </si>
  <si>
    <t>刘宇翔</t>
  </si>
  <si>
    <t>202420701206</t>
  </si>
  <si>
    <t>刘景江</t>
  </si>
  <si>
    <t>202420701162</t>
  </si>
  <si>
    <t>袁玲</t>
  </si>
  <si>
    <t>202420701205</t>
  </si>
  <si>
    <t>胡缤</t>
  </si>
  <si>
    <t>202420701118</t>
  </si>
  <si>
    <t>魏少东</t>
  </si>
  <si>
    <t>202420701146</t>
  </si>
  <si>
    <t>方怡帆</t>
  </si>
  <si>
    <t>202420701096</t>
  </si>
  <si>
    <t>林扬锋</t>
  </si>
  <si>
    <t>202420701210</t>
  </si>
  <si>
    <t>楼吉诚</t>
  </si>
  <si>
    <t>202420701127</t>
  </si>
  <si>
    <t>王震</t>
  </si>
  <si>
    <t>202420701172</t>
  </si>
  <si>
    <t>郝志凯</t>
  </si>
  <si>
    <t>202420701159</t>
  </si>
  <si>
    <t>王卉</t>
  </si>
  <si>
    <t>202420701101</t>
  </si>
  <si>
    <t>朱振鹏</t>
  </si>
  <si>
    <t>202420701198</t>
  </si>
  <si>
    <t>黄倩</t>
  </si>
  <si>
    <t>202420701176</t>
  </si>
  <si>
    <t>王悦月</t>
  </si>
  <si>
    <t>202420701105</t>
  </si>
  <si>
    <t>吴贤东</t>
  </si>
  <si>
    <t>202420701151</t>
  </si>
  <si>
    <t>刘硕</t>
  </si>
  <si>
    <t>202420701153</t>
  </si>
  <si>
    <t>孙誉瑚</t>
  </si>
  <si>
    <t>202420701193</t>
  </si>
  <si>
    <t>康跃光</t>
  </si>
  <si>
    <t>202420701158</t>
  </si>
  <si>
    <t>梁程</t>
  </si>
  <si>
    <t>202420701177</t>
  </si>
  <si>
    <t>黄琼瑶</t>
  </si>
  <si>
    <t>202420701164</t>
  </si>
  <si>
    <t>喻佳俊</t>
  </si>
  <si>
    <t>202420701175</t>
  </si>
  <si>
    <t>钟艳</t>
  </si>
  <si>
    <t>202420701171</t>
  </si>
  <si>
    <t>申健旭</t>
  </si>
  <si>
    <t>202420701191</t>
  </si>
  <si>
    <t>熊小强</t>
  </si>
  <si>
    <t>202420701173</t>
  </si>
  <si>
    <t>王书华</t>
  </si>
  <si>
    <t>202420701190</t>
  </si>
  <si>
    <t>张标</t>
  </si>
  <si>
    <t>202420701154</t>
  </si>
  <si>
    <t>葛君逸</t>
  </si>
  <si>
    <t>202420701156</t>
  </si>
  <si>
    <t>何媛媛</t>
  </si>
  <si>
    <t>202420701215</t>
  </si>
  <si>
    <t>陈增扬</t>
  </si>
  <si>
    <t>202420701213</t>
  </si>
  <si>
    <t>方亮</t>
  </si>
  <si>
    <t>202420701124</t>
  </si>
  <si>
    <t>傅澄辉</t>
  </si>
  <si>
    <t>202420701126</t>
  </si>
  <si>
    <t>蔡桦杨</t>
  </si>
  <si>
    <t>202420701160</t>
  </si>
  <si>
    <t>王明泉</t>
  </si>
  <si>
    <t>202420701183</t>
  </si>
  <si>
    <t>马晓月</t>
  </si>
  <si>
    <t>202420701186</t>
  </si>
  <si>
    <t>祝俊杰</t>
  </si>
  <si>
    <t>202420701201</t>
  </si>
  <si>
    <t>傅柯杰</t>
  </si>
  <si>
    <t>202420701135</t>
  </si>
  <si>
    <t>周力祺</t>
  </si>
  <si>
    <t>202420701107</t>
  </si>
  <si>
    <t>陈愿庭</t>
  </si>
  <si>
    <t>202420701125</t>
  </si>
  <si>
    <t>刘姗</t>
  </si>
  <si>
    <t>202420701204</t>
  </si>
  <si>
    <t>马国庆</t>
  </si>
  <si>
    <t>202420701134</t>
  </si>
  <si>
    <t>许杰炜</t>
  </si>
  <si>
    <t>202420701138</t>
  </si>
  <si>
    <t>蒋凯薇</t>
  </si>
  <si>
    <t>202420701130</t>
  </si>
  <si>
    <t>陈熙</t>
  </si>
  <si>
    <t>202420701179</t>
  </si>
  <si>
    <t>陈凯文</t>
  </si>
  <si>
    <t>202420701136</t>
  </si>
  <si>
    <t>田卫刚</t>
  </si>
  <si>
    <t>202420701099</t>
  </si>
  <si>
    <t>杜相臻</t>
  </si>
  <si>
    <t>202420701182</t>
  </si>
  <si>
    <t>周凯</t>
  </si>
  <si>
    <t>202420701097</t>
  </si>
  <si>
    <t>张天赐</t>
  </si>
  <si>
    <t>202420701196</t>
  </si>
  <si>
    <t>叶昕驰</t>
  </si>
  <si>
    <t>202420701157</t>
  </si>
  <si>
    <t>廖淞</t>
  </si>
  <si>
    <t>202420701098</t>
  </si>
  <si>
    <t>詹伟涛</t>
  </si>
  <si>
    <t>202420701150</t>
  </si>
  <si>
    <t>麻文鸿</t>
  </si>
  <si>
    <t>202420701165</t>
  </si>
  <si>
    <t>岳文明</t>
  </si>
  <si>
    <t>202420701122</t>
  </si>
  <si>
    <t>李凤云</t>
  </si>
  <si>
    <t>202420701194</t>
  </si>
  <si>
    <t>刘琪</t>
  </si>
  <si>
    <t>202420701178</t>
  </si>
  <si>
    <t>刘智豪</t>
  </si>
  <si>
    <t>202420701200</t>
  </si>
  <si>
    <t>蓝李谦</t>
  </si>
  <si>
    <t>202420701149</t>
  </si>
  <si>
    <t>郭旭阳</t>
  </si>
  <si>
    <t>202420701188</t>
  </si>
  <si>
    <t>郭梦圆</t>
  </si>
  <si>
    <t>202420701184</t>
  </si>
  <si>
    <t>蔡克伟</t>
  </si>
  <si>
    <t>202420701128</t>
  </si>
  <si>
    <t>吕佳慧</t>
  </si>
  <si>
    <t>202420701203</t>
  </si>
  <si>
    <t>雷欣梦</t>
  </si>
  <si>
    <t>202420701152</t>
  </si>
  <si>
    <t>邵奕豪</t>
  </si>
  <si>
    <t>202420701148</t>
  </si>
  <si>
    <t>高立宇</t>
  </si>
  <si>
    <t>202420701113</t>
  </si>
  <si>
    <t>吴雨亭</t>
  </si>
  <si>
    <t>202420701174</t>
  </si>
  <si>
    <t>朱雨凡</t>
  </si>
  <si>
    <t>202420701108</t>
  </si>
  <si>
    <t>周骁</t>
  </si>
  <si>
    <t>202420701163</t>
  </si>
  <si>
    <t>崔兴骐</t>
  </si>
  <si>
    <t>202420701185</t>
  </si>
  <si>
    <t>罗涵</t>
  </si>
  <si>
    <t>202420701214</t>
  </si>
  <si>
    <t>郎成日</t>
  </si>
  <si>
    <t>202420701100</t>
  </si>
  <si>
    <t>卓定晨</t>
  </si>
  <si>
    <t>202420701209</t>
  </si>
  <si>
    <t>方正昱</t>
  </si>
  <si>
    <t>202420701143</t>
  </si>
  <si>
    <t>谭亚</t>
  </si>
  <si>
    <t>202420701212</t>
  </si>
  <si>
    <t>王帅鹏</t>
  </si>
  <si>
    <t>202420701121</t>
  </si>
  <si>
    <t>易鹏飞</t>
  </si>
  <si>
    <t>202420701109</t>
  </si>
  <si>
    <t>钟连勇</t>
  </si>
  <si>
    <t>202420701166</t>
  </si>
  <si>
    <t>蔡克杭</t>
  </si>
  <si>
    <t>202420701131</t>
  </si>
  <si>
    <t>王思雨</t>
  </si>
  <si>
    <t>202420701195</t>
  </si>
  <si>
    <t>宾京城</t>
  </si>
  <si>
    <t>202420701189</t>
  </si>
  <si>
    <t>李晨龙</t>
  </si>
  <si>
    <t>202420701147</t>
  </si>
  <si>
    <t>孙家霖</t>
  </si>
  <si>
    <t>202420701120</t>
  </si>
  <si>
    <t>朱惠意</t>
  </si>
  <si>
    <t>202420701102</t>
  </si>
  <si>
    <t>王敬壹</t>
  </si>
  <si>
    <t>202420701116</t>
  </si>
  <si>
    <t>王怀博</t>
  </si>
  <si>
    <t>202420701103</t>
  </si>
  <si>
    <t>李新华</t>
  </si>
  <si>
    <t>202420701169</t>
  </si>
  <si>
    <t>周秋杰</t>
  </si>
  <si>
    <t>202420701129</t>
  </si>
  <si>
    <t>杨健林</t>
  </si>
  <si>
    <t>202420701170</t>
  </si>
  <si>
    <t>范鹏飞</t>
  </si>
  <si>
    <t>202420701115</t>
  </si>
  <si>
    <t>何志文</t>
  </si>
  <si>
    <t>202420701197</t>
  </si>
  <si>
    <t>李琨</t>
  </si>
  <si>
    <t>202420701145</t>
  </si>
  <si>
    <t>蒋磊</t>
  </si>
  <si>
    <t>202420701119</t>
  </si>
  <si>
    <t>上官福栋</t>
  </si>
  <si>
    <t>202420701132</t>
  </si>
  <si>
    <t>胡一波</t>
  </si>
  <si>
    <t>202420701187</t>
  </si>
  <si>
    <t>王志</t>
  </si>
  <si>
    <t>202420701112</t>
  </si>
  <si>
    <t>刘星雨</t>
  </si>
  <si>
    <t>202420701192</t>
  </si>
  <si>
    <t>尹振</t>
  </si>
  <si>
    <t>202420701208</t>
  </si>
  <si>
    <t>章恒彬</t>
  </si>
  <si>
    <t>202420701117</t>
  </si>
  <si>
    <t>严嘉浩</t>
  </si>
  <si>
    <t>202420701144</t>
  </si>
  <si>
    <t>张恩特</t>
  </si>
  <si>
    <t>202420701211</t>
  </si>
  <si>
    <t>吴政囯</t>
  </si>
  <si>
    <t>202420701181</t>
  </si>
  <si>
    <t>王辉挺</t>
  </si>
  <si>
    <t>202420701142</t>
  </si>
  <si>
    <t>訚迪</t>
  </si>
  <si>
    <t>202420701202</t>
  </si>
  <si>
    <t>裴宇龙</t>
  </si>
  <si>
    <t>202420701111</t>
  </si>
  <si>
    <t>许构成</t>
  </si>
  <si>
    <t>202420701104</t>
  </si>
  <si>
    <t>毛永辉</t>
  </si>
  <si>
    <t>202420701180</t>
  </si>
  <si>
    <t>蒋章兴</t>
  </si>
  <si>
    <t>202420701123</t>
  </si>
  <si>
    <t>谷鑫按</t>
  </si>
  <si>
    <t>202420701199</t>
  </si>
  <si>
    <t>彭炜伦</t>
  </si>
  <si>
    <t>202420701106</t>
  </si>
  <si>
    <t>李勇麒</t>
  </si>
  <si>
    <t>202420701161</t>
  </si>
  <si>
    <t>苏中杰</t>
  </si>
  <si>
    <t>202420701114</t>
  </si>
  <si>
    <t>徐东升</t>
  </si>
  <si>
    <t>202420501164</t>
  </si>
  <si>
    <t>王啸剑</t>
  </si>
  <si>
    <t>202420501165</t>
  </si>
  <si>
    <t>陈谦</t>
  </si>
  <si>
    <t>202420501154</t>
  </si>
  <si>
    <t>宋俊阳</t>
  </si>
  <si>
    <t>202420501169</t>
  </si>
  <si>
    <t>项前</t>
  </si>
  <si>
    <t>202420501136</t>
  </si>
  <si>
    <t>李莹</t>
  </si>
  <si>
    <t>202420501145</t>
  </si>
  <si>
    <t>张文俊</t>
  </si>
  <si>
    <t>202420501160</t>
  </si>
  <si>
    <t>江燚</t>
  </si>
  <si>
    <t>202420501171</t>
  </si>
  <si>
    <t>林雨村</t>
  </si>
  <si>
    <t>202420501155</t>
  </si>
  <si>
    <t>李文振</t>
  </si>
  <si>
    <t>202420501166</t>
  </si>
  <si>
    <t>王紫笛</t>
  </si>
  <si>
    <t>202420501149</t>
  </si>
  <si>
    <t>李欣怡</t>
  </si>
  <si>
    <t>202420501174</t>
  </si>
  <si>
    <t>田西芷</t>
  </si>
  <si>
    <t>202420501167</t>
  </si>
  <si>
    <t>吴胜跃</t>
  </si>
  <si>
    <t>202410100151</t>
  </si>
  <si>
    <t>2024级博士（直博）</t>
  </si>
  <si>
    <t>陈周鑫</t>
  </si>
  <si>
    <t>202420501170</t>
  </si>
  <si>
    <t>赖武</t>
  </si>
  <si>
    <t>202420501162</t>
  </si>
  <si>
    <t>林高铭</t>
  </si>
  <si>
    <t>202410100150</t>
  </si>
  <si>
    <t>张灵珊</t>
  </si>
  <si>
    <t>202420501126</t>
  </si>
  <si>
    <t>李子豪</t>
  </si>
  <si>
    <t>202420501133</t>
  </si>
  <si>
    <t>赵子博</t>
  </si>
  <si>
    <t>202420501141</t>
  </si>
  <si>
    <t>邱胡婷箐</t>
  </si>
  <si>
    <t>202420501146</t>
  </si>
  <si>
    <t>王荃</t>
  </si>
  <si>
    <t>202420501148</t>
  </si>
  <si>
    <t>胡建安</t>
  </si>
  <si>
    <t>202420501158</t>
  </si>
  <si>
    <t>梁艺丹</t>
  </si>
  <si>
    <t>202420501159</t>
  </si>
  <si>
    <t>陈沛</t>
  </si>
  <si>
    <t>202420501161</t>
  </si>
  <si>
    <t>刘顿</t>
  </si>
  <si>
    <t>202420501143</t>
  </si>
  <si>
    <t>叶光磊</t>
  </si>
  <si>
    <t>202420501163</t>
  </si>
  <si>
    <t>赵瑞婷</t>
  </si>
  <si>
    <t>202420501132</t>
  </si>
  <si>
    <t>韩昌欣</t>
  </si>
  <si>
    <t>202420501131</t>
  </si>
  <si>
    <t>章翊</t>
  </si>
  <si>
    <t>202420501151</t>
  </si>
  <si>
    <t>夏元坤</t>
  </si>
  <si>
    <t>202420501157</t>
  </si>
  <si>
    <t>田佳龙</t>
  </si>
  <si>
    <t>202420501175</t>
  </si>
  <si>
    <t>王子平</t>
  </si>
  <si>
    <t>202420501127</t>
  </si>
  <si>
    <t>贾振东</t>
  </si>
  <si>
    <t>202420501150</t>
  </si>
  <si>
    <t>洪子煜</t>
  </si>
  <si>
    <t>202420501173</t>
  </si>
  <si>
    <t>郑佳伟</t>
  </si>
  <si>
    <t>202420501144</t>
  </si>
  <si>
    <t>刘光立</t>
  </si>
  <si>
    <t>202420501128</t>
  </si>
  <si>
    <t>黄鲁杭</t>
  </si>
  <si>
    <t>202420501153</t>
  </si>
  <si>
    <t>潘佳康</t>
  </si>
  <si>
    <t>202420501134</t>
  </si>
  <si>
    <t>樊泽斌</t>
  </si>
  <si>
    <t>202420501138</t>
  </si>
  <si>
    <t>林振哲</t>
  </si>
  <si>
    <t>202420501139</t>
  </si>
  <si>
    <t>杨子晗</t>
  </si>
  <si>
    <t>202420501172</t>
  </si>
  <si>
    <t>刘呈扬</t>
  </si>
  <si>
    <t>202420501140</t>
  </si>
  <si>
    <t>窦旭钊</t>
  </si>
  <si>
    <t>202420501156</t>
  </si>
  <si>
    <t>李相龙</t>
  </si>
  <si>
    <t>202420501129</t>
  </si>
  <si>
    <t>陈诺</t>
  </si>
  <si>
    <t>202420501147</t>
  </si>
  <si>
    <t>陈邦律</t>
  </si>
  <si>
    <t>202420501152</t>
  </si>
  <si>
    <t>董佳泽</t>
  </si>
  <si>
    <t>202420501137</t>
  </si>
  <si>
    <t>沈嘉伟</t>
  </si>
  <si>
    <t>202420501130</t>
  </si>
  <si>
    <t>杨佳程</t>
  </si>
  <si>
    <t>202420501142</t>
  </si>
  <si>
    <t>童晨磊</t>
  </si>
  <si>
    <t>202420501135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</si>
</sst>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b/>
      <u/>
      <sz val="18"/>
      <name val="微软雅黑"/>
      <charset val="134"/>
    </font>
    <font>
      <b/>
      <u/>
      <sz val="16"/>
      <name val="微软雅黑"/>
      <charset val="134"/>
    </font>
    <font>
      <sz val="14"/>
      <name val="微软雅黑"/>
      <charset val="134"/>
    </font>
    <font>
      <sz val="10"/>
      <name val="微软雅黑"/>
      <charset val="134"/>
    </font>
    <font>
      <sz val="16"/>
      <name val="微软雅黑"/>
      <charset val="134"/>
    </font>
    <font>
      <b/>
      <sz val="11"/>
      <name val="微软雅黑"/>
      <charset val="134"/>
    </font>
    <font>
      <sz val="10"/>
      <name val="SimSun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b/>
      <u/>
      <sz val="14"/>
      <name val="仿宋_GB2312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0"/>
      <color indexed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name val="微软雅黑"/>
      <charset val="134"/>
    </font>
    <font>
      <b/>
      <sz val="18"/>
      <name val="微软雅黑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20" applyNumberFormat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4" fillId="7" borderId="20" applyNumberFormat="0" applyAlignment="0" applyProtection="0">
      <alignment vertical="center"/>
    </xf>
    <xf numFmtId="0" fontId="25" fillId="8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10" fontId="4" fillId="0" borderId="7" xfId="0" applyNumberFormat="1" applyFont="1" applyFill="1" applyBorder="1" applyAlignment="1">
      <alignment horizontal="center" vertical="center" wrapText="1"/>
    </xf>
    <xf numFmtId="49" fontId="10" fillId="0" borderId="9" xfId="0" applyNumberFormat="1" applyFont="1" applyFill="1" applyBorder="1" applyAlignment="1">
      <alignment horizontal="center" vertical="center" wrapText="1"/>
    </xf>
    <xf numFmtId="176" fontId="11" fillId="0" borderId="9" xfId="0" applyNumberFormat="1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left" vertical="center" wrapText="1"/>
    </xf>
    <xf numFmtId="176" fontId="12" fillId="0" borderId="0" xfId="0" applyNumberFormat="1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176" fontId="8" fillId="0" borderId="10" xfId="0" applyNumberFormat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13" fillId="0" borderId="9" xfId="0" applyNumberFormat="1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10" fontId="4" fillId="2" borderId="14" xfId="0" applyNumberFormat="1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10" fontId="4" fillId="2" borderId="6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10" fontId="4" fillId="2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11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10" fontId="8" fillId="0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workbookViewId="0">
      <selection activeCell="D40" sqref="D40"/>
    </sheetView>
  </sheetViews>
  <sheetFormatPr defaultColWidth="9.23333333333333" defaultRowHeight="13.5"/>
  <cols>
    <col min="1" max="1" width="5.5" customWidth="1"/>
    <col min="2" max="2" width="13.6333333333333" customWidth="1"/>
    <col min="3" max="3" width="9.5" customWidth="1"/>
    <col min="4" max="4" width="13.6333333333333" customWidth="1"/>
    <col min="5" max="8" width="8.75" customWidth="1"/>
    <col min="9" max="9" width="12.6333333333333" customWidth="1"/>
    <col min="10" max="13" width="8.75" customWidth="1"/>
    <col min="14" max="14" width="12.6333333333333" customWidth="1"/>
    <col min="15" max="15" width="8.75" customWidth="1"/>
    <col min="16" max="16" width="5.5" customWidth="1"/>
    <col min="17" max="19" width="8.75" customWidth="1"/>
    <col min="20" max="20" width="12.6333333333333" customWidth="1"/>
    <col min="21" max="23" width="8.75" customWidth="1"/>
  </cols>
  <sheetData>
    <row r="1" ht="18.75" spans="1:23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</row>
    <row r="2" spans="1:23">
      <c r="A2" s="67" t="s">
        <v>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</row>
    <row r="3" ht="14.25" spans="1:23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</row>
    <row r="4" spans="1:23">
      <c r="A4" s="28" t="s">
        <v>3</v>
      </c>
      <c r="B4" s="29" t="s">
        <v>4</v>
      </c>
      <c r="C4" s="29" t="s">
        <v>5</v>
      </c>
      <c r="D4" s="29" t="s">
        <v>6</v>
      </c>
      <c r="E4" s="30" t="s">
        <v>7</v>
      </c>
      <c r="F4" s="31"/>
      <c r="G4" s="31"/>
      <c r="H4" s="31"/>
      <c r="I4" s="35"/>
      <c r="J4" s="34" t="s">
        <v>8</v>
      </c>
      <c r="K4" s="34"/>
      <c r="L4" s="34"/>
      <c r="M4" s="34"/>
      <c r="N4" s="34"/>
      <c r="O4" s="34" t="s">
        <v>9</v>
      </c>
      <c r="P4" s="34"/>
      <c r="Q4" s="34"/>
      <c r="R4" s="34"/>
      <c r="S4" s="34"/>
      <c r="T4" s="29" t="s">
        <v>10</v>
      </c>
      <c r="U4" s="29" t="s">
        <v>11</v>
      </c>
      <c r="V4" s="29" t="s">
        <v>12</v>
      </c>
      <c r="W4" s="29" t="s">
        <v>13</v>
      </c>
    </row>
    <row r="5" ht="48" spans="1:23">
      <c r="A5" s="32"/>
      <c r="B5" s="33"/>
      <c r="C5" s="33"/>
      <c r="D5" s="33"/>
      <c r="E5" s="34" t="s">
        <v>14</v>
      </c>
      <c r="F5" s="34" t="s">
        <v>15</v>
      </c>
      <c r="G5" s="34" t="s">
        <v>16</v>
      </c>
      <c r="H5" s="34" t="s">
        <v>17</v>
      </c>
      <c r="I5" s="68" t="s">
        <v>18</v>
      </c>
      <c r="J5" s="34" t="s">
        <v>19</v>
      </c>
      <c r="K5" s="34" t="s">
        <v>20</v>
      </c>
      <c r="L5" s="34" t="s">
        <v>21</v>
      </c>
      <c r="M5" s="34" t="s">
        <v>22</v>
      </c>
      <c r="N5" s="68" t="s">
        <v>23</v>
      </c>
      <c r="O5" s="34" t="s">
        <v>24</v>
      </c>
      <c r="P5" s="34" t="s">
        <v>25</v>
      </c>
      <c r="Q5" s="34" t="s">
        <v>26</v>
      </c>
      <c r="R5" s="34" t="s">
        <v>27</v>
      </c>
      <c r="S5" s="68" t="s">
        <v>28</v>
      </c>
      <c r="T5" s="33"/>
      <c r="U5" s="33"/>
      <c r="V5" s="33"/>
      <c r="W5" s="33"/>
    </row>
    <row r="6" ht="16.8" customHeight="1" spans="1:23">
      <c r="A6" s="14" t="s">
        <v>29</v>
      </c>
      <c r="B6" s="14" t="s">
        <v>30</v>
      </c>
      <c r="C6" s="14" t="s">
        <v>31</v>
      </c>
      <c r="D6" s="14" t="s">
        <v>32</v>
      </c>
      <c r="E6" s="14">
        <v>70</v>
      </c>
      <c r="F6" s="14">
        <v>8</v>
      </c>
      <c r="G6" s="14">
        <f>SUM(E6:F6)</f>
        <v>78</v>
      </c>
      <c r="H6" s="14">
        <f>MAX(G$6:G$122)</f>
        <v>79</v>
      </c>
      <c r="I6" s="14">
        <f>(G6/H6)*30</f>
        <v>29.620253164557</v>
      </c>
      <c r="J6" s="14">
        <v>15</v>
      </c>
      <c r="K6" s="14">
        <f>MAX(J$6:J$122)</f>
        <v>15</v>
      </c>
      <c r="L6" s="14">
        <v>140</v>
      </c>
      <c r="M6" s="14">
        <f>MAX(L$6:L$122)</f>
        <v>140</v>
      </c>
      <c r="N6" s="14">
        <f>(J6/K6)*15+(L6/M6)*45</f>
        <v>60</v>
      </c>
      <c r="O6" s="14">
        <v>30</v>
      </c>
      <c r="P6" s="14">
        <v>0</v>
      </c>
      <c r="Q6" s="14">
        <f>SUM(O6:P6)</f>
        <v>30</v>
      </c>
      <c r="R6" s="14">
        <f>MAX(Q$6:Q$122)</f>
        <v>30</v>
      </c>
      <c r="S6" s="14">
        <f>(Q6/R6)*10</f>
        <v>10</v>
      </c>
      <c r="T6" s="14">
        <f>I6+N6+S6</f>
        <v>99.620253164557</v>
      </c>
      <c r="U6" s="14">
        <f>RANK(T6,T$6:T$10)</f>
        <v>1</v>
      </c>
      <c r="V6" s="34">
        <f>MAX(U6:U10)</f>
        <v>5</v>
      </c>
      <c r="W6" s="69">
        <f>U6/V6</f>
        <v>0.2</v>
      </c>
    </row>
    <row r="7" ht="16.8" customHeight="1" spans="1:23">
      <c r="A7" s="14" t="s">
        <v>33</v>
      </c>
      <c r="B7" s="14" t="s">
        <v>34</v>
      </c>
      <c r="C7" s="14" t="s">
        <v>31</v>
      </c>
      <c r="D7" s="14" t="s">
        <v>32</v>
      </c>
      <c r="E7" s="14">
        <v>70</v>
      </c>
      <c r="F7" s="14">
        <v>4.5</v>
      </c>
      <c r="G7" s="14">
        <f>SUM(E7:F7)</f>
        <v>74.5</v>
      </c>
      <c r="H7" s="14">
        <f>MAX(G$6:G$122)</f>
        <v>79</v>
      </c>
      <c r="I7" s="14">
        <f>(G7/H7)*30</f>
        <v>28.2911392405063</v>
      </c>
      <c r="J7" s="14">
        <v>15</v>
      </c>
      <c r="K7" s="14">
        <f>MAX(J$6:J$122)</f>
        <v>15</v>
      </c>
      <c r="L7" s="14">
        <v>120</v>
      </c>
      <c r="M7" s="14">
        <f>MAX(L$6:L$122)</f>
        <v>140</v>
      </c>
      <c r="N7" s="14">
        <f>(J7/K7)*15+(L7/M7)*45</f>
        <v>53.5714285714286</v>
      </c>
      <c r="O7" s="14">
        <v>30</v>
      </c>
      <c r="P7" s="14">
        <v>0</v>
      </c>
      <c r="Q7" s="14">
        <f>SUM(O7:P7)</f>
        <v>30</v>
      </c>
      <c r="R7" s="14">
        <f>MAX(Q$6:Q$122)</f>
        <v>30</v>
      </c>
      <c r="S7" s="14">
        <f>(Q7/R7)*10</f>
        <v>10</v>
      </c>
      <c r="T7" s="14">
        <f>I7+N7+S7</f>
        <v>91.8625678119349</v>
      </c>
      <c r="U7" s="14">
        <f>RANK(T7,T$6:T$10)</f>
        <v>2</v>
      </c>
      <c r="V7" s="34">
        <f>MAX(U7:U11)</f>
        <v>5</v>
      </c>
      <c r="W7" s="69">
        <f>U7/V7</f>
        <v>0.4</v>
      </c>
    </row>
    <row r="8" ht="16.8" customHeight="1" spans="1:23">
      <c r="A8" s="14" t="s">
        <v>35</v>
      </c>
      <c r="B8" s="14" t="s">
        <v>36</v>
      </c>
      <c r="C8" s="14" t="s">
        <v>31</v>
      </c>
      <c r="D8" s="14" t="s">
        <v>32</v>
      </c>
      <c r="E8" s="14">
        <v>70</v>
      </c>
      <c r="F8" s="14">
        <v>9</v>
      </c>
      <c r="G8" s="14">
        <f>SUM(E8:F8)</f>
        <v>79</v>
      </c>
      <c r="H8" s="14">
        <f>MAX(G$6:G$122)</f>
        <v>79</v>
      </c>
      <c r="I8" s="14">
        <f>(G8/H8)*30</f>
        <v>30</v>
      </c>
      <c r="J8" s="14">
        <v>15</v>
      </c>
      <c r="K8" s="14">
        <f>MAX(J$6:J$122)</f>
        <v>15</v>
      </c>
      <c r="L8" s="14">
        <v>100</v>
      </c>
      <c r="M8" s="14">
        <f>MAX(L$6:L$122)</f>
        <v>140</v>
      </c>
      <c r="N8" s="14">
        <f>(J8/K8)*15+(L8/M8)*45</f>
        <v>47.1428571428571</v>
      </c>
      <c r="O8" s="14">
        <v>30</v>
      </c>
      <c r="P8" s="14">
        <v>0</v>
      </c>
      <c r="Q8" s="14">
        <f>SUM(O8:P8)</f>
        <v>30</v>
      </c>
      <c r="R8" s="14">
        <f>MAX(Q$6:Q$122)</f>
        <v>30</v>
      </c>
      <c r="S8" s="14">
        <f>(Q8/R8)*10</f>
        <v>10</v>
      </c>
      <c r="T8" s="14">
        <f>I8+N8+S8</f>
        <v>87.1428571428571</v>
      </c>
      <c r="U8" s="14">
        <f>RANK(T8,T$6:T$10)</f>
        <v>3</v>
      </c>
      <c r="V8" s="34">
        <f>MAX(U8:U12)</f>
        <v>5</v>
      </c>
      <c r="W8" s="69">
        <f>U8/V8</f>
        <v>0.6</v>
      </c>
    </row>
    <row r="9" ht="16.8" customHeight="1" spans="1:23">
      <c r="A9" s="14" t="s">
        <v>37</v>
      </c>
      <c r="B9" s="14" t="s">
        <v>38</v>
      </c>
      <c r="C9" s="14" t="s">
        <v>31</v>
      </c>
      <c r="D9" s="14" t="s">
        <v>32</v>
      </c>
      <c r="E9" s="14">
        <v>70</v>
      </c>
      <c r="F9" s="14">
        <v>1</v>
      </c>
      <c r="G9" s="14">
        <f>SUM(E9:F9)</f>
        <v>71</v>
      </c>
      <c r="H9" s="14">
        <f>MAX(G$6:G$122)</f>
        <v>79</v>
      </c>
      <c r="I9" s="14">
        <f>(G9/H9)*30</f>
        <v>26.9620253164557</v>
      </c>
      <c r="J9" s="14">
        <v>15</v>
      </c>
      <c r="K9" s="14">
        <f>MAX(J$6:J$122)</f>
        <v>15</v>
      </c>
      <c r="L9" s="14">
        <v>61.25</v>
      </c>
      <c r="M9" s="14">
        <f>MAX(L$6:L$122)</f>
        <v>140</v>
      </c>
      <c r="N9" s="14">
        <f>(J9/K9)*15+(L9/M9)*45</f>
        <v>34.6875</v>
      </c>
      <c r="O9" s="14">
        <v>30</v>
      </c>
      <c r="P9" s="14">
        <v>0</v>
      </c>
      <c r="Q9" s="14">
        <f>SUM(O9:P9)</f>
        <v>30</v>
      </c>
      <c r="R9" s="14">
        <f>MAX(Q$6:Q$122)</f>
        <v>30</v>
      </c>
      <c r="S9" s="14">
        <f>(Q9/R9)*10</f>
        <v>10</v>
      </c>
      <c r="T9" s="14">
        <f>I9+N9+S9</f>
        <v>71.6495253164557</v>
      </c>
      <c r="U9" s="14">
        <f>RANK(T9,T$6:T$10)</f>
        <v>4</v>
      </c>
      <c r="V9" s="34">
        <f>MAX(U9:U13)</f>
        <v>5</v>
      </c>
      <c r="W9" s="69">
        <f>U9/V9</f>
        <v>0.8</v>
      </c>
    </row>
    <row r="10" ht="16.8" customHeight="1" spans="1:23">
      <c r="A10" s="14" t="s">
        <v>39</v>
      </c>
      <c r="B10" s="14" t="s">
        <v>40</v>
      </c>
      <c r="C10" s="14" t="s">
        <v>31</v>
      </c>
      <c r="D10" s="14" t="s">
        <v>32</v>
      </c>
      <c r="E10" s="14">
        <v>70</v>
      </c>
      <c r="F10" s="14">
        <v>0</v>
      </c>
      <c r="G10" s="14">
        <f>SUM(E10:F10)</f>
        <v>70</v>
      </c>
      <c r="H10" s="14">
        <f>MAX(G$6:G$122)</f>
        <v>79</v>
      </c>
      <c r="I10" s="14">
        <f>(G10/H10)*30</f>
        <v>26.5822784810127</v>
      </c>
      <c r="J10" s="14">
        <v>15</v>
      </c>
      <c r="K10" s="14">
        <f>MAX(J$6:J$122)</f>
        <v>15</v>
      </c>
      <c r="L10" s="14">
        <v>6.25</v>
      </c>
      <c r="M10" s="14">
        <f>MAX(L$6:L$122)</f>
        <v>140</v>
      </c>
      <c r="N10" s="14">
        <f>(J10/K10)*15+(L10/M10)*45</f>
        <v>17.0089285714286</v>
      </c>
      <c r="O10" s="14">
        <v>30</v>
      </c>
      <c r="P10" s="14">
        <v>0</v>
      </c>
      <c r="Q10" s="14">
        <f>SUM(O10:P10)</f>
        <v>30</v>
      </c>
      <c r="R10" s="14">
        <f>MAX(Q$6:Q$122)</f>
        <v>30</v>
      </c>
      <c r="S10" s="14">
        <f>(Q10/R10)*10</f>
        <v>10</v>
      </c>
      <c r="T10" s="14">
        <f>I10+N10+S10</f>
        <v>53.5912070524412</v>
      </c>
      <c r="U10" s="14">
        <f>RANK(T10,T$6:T$10)</f>
        <v>5</v>
      </c>
      <c r="V10" s="34">
        <f>MAX(U10:U14)</f>
        <v>5</v>
      </c>
      <c r="W10" s="69">
        <f>U10/V10</f>
        <v>1</v>
      </c>
    </row>
  </sheetData>
  <mergeCells count="14">
    <mergeCell ref="A1:W1"/>
    <mergeCell ref="A2:W2"/>
    <mergeCell ref="A3:W3"/>
    <mergeCell ref="E4:I4"/>
    <mergeCell ref="J4:N4"/>
    <mergeCell ref="O4:S4"/>
    <mergeCell ref="A4:A5"/>
    <mergeCell ref="B4:B5"/>
    <mergeCell ref="C4:C5"/>
    <mergeCell ref="D4:D5"/>
    <mergeCell ref="T4:T5"/>
    <mergeCell ref="U4:U5"/>
    <mergeCell ref="V4:V5"/>
    <mergeCell ref="W4:W5"/>
  </mergeCells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zoomScale="85" zoomScaleNormal="85" workbookViewId="0">
      <selection activeCell="U26" sqref="U26"/>
    </sheetView>
  </sheetViews>
  <sheetFormatPr defaultColWidth="9.23333333333333" defaultRowHeight="13.5"/>
  <cols>
    <col min="1" max="1" width="8.08333333333333" customWidth="1"/>
    <col min="2" max="2" width="12.6333333333333" customWidth="1"/>
    <col min="3" max="3" width="16" customWidth="1"/>
    <col min="4" max="4" width="13.6333333333333" customWidth="1"/>
    <col min="5" max="8" width="8.75" customWidth="1"/>
    <col min="9" max="9" width="12.6333333333333" customWidth="1"/>
    <col min="10" max="13" width="8.75" customWidth="1"/>
    <col min="14" max="14" width="12.6333333333333" customWidth="1"/>
    <col min="15" max="15" width="8.75" customWidth="1"/>
    <col min="16" max="16" width="5.5" customWidth="1"/>
    <col min="17" max="18" width="8.75" customWidth="1"/>
    <col min="19" max="20" width="12.6333333333333" customWidth="1"/>
    <col min="21" max="23" width="8.75" customWidth="1"/>
  </cols>
  <sheetData>
    <row r="1" ht="18.75" spans="1:23">
      <c r="A1" s="25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</row>
    <row r="2" spans="1:23">
      <c r="A2" s="22" t="s">
        <v>42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</row>
    <row r="3" ht="14.25" spans="1:23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</row>
    <row r="4" spans="1:23">
      <c r="A4" s="28" t="s">
        <v>3</v>
      </c>
      <c r="B4" s="29" t="s">
        <v>4</v>
      </c>
      <c r="C4" s="29" t="s">
        <v>5</v>
      </c>
      <c r="D4" s="29" t="s">
        <v>6</v>
      </c>
      <c r="E4" s="30" t="s">
        <v>7</v>
      </c>
      <c r="F4" s="31"/>
      <c r="G4" s="31"/>
      <c r="H4" s="31"/>
      <c r="I4" s="35"/>
      <c r="J4" s="34" t="s">
        <v>8</v>
      </c>
      <c r="K4" s="34"/>
      <c r="L4" s="34"/>
      <c r="M4" s="34"/>
      <c r="N4" s="34"/>
      <c r="O4" s="34" t="s">
        <v>9</v>
      </c>
      <c r="P4" s="34"/>
      <c r="Q4" s="34"/>
      <c r="R4" s="34"/>
      <c r="S4" s="34"/>
      <c r="T4" s="29" t="s">
        <v>10</v>
      </c>
      <c r="U4" s="29" t="s">
        <v>11</v>
      </c>
      <c r="V4" s="29" t="s">
        <v>12</v>
      </c>
      <c r="W4" s="29" t="s">
        <v>13</v>
      </c>
    </row>
    <row r="5" ht="48" spans="1:23">
      <c r="A5" s="32"/>
      <c r="B5" s="33"/>
      <c r="C5" s="33"/>
      <c r="D5" s="33"/>
      <c r="E5" s="34" t="s">
        <v>14</v>
      </c>
      <c r="F5" s="34" t="s">
        <v>15</v>
      </c>
      <c r="G5" s="34" t="s">
        <v>16</v>
      </c>
      <c r="H5" s="34" t="s">
        <v>17</v>
      </c>
      <c r="I5" s="36" t="s">
        <v>18</v>
      </c>
      <c r="J5" s="34" t="s">
        <v>19</v>
      </c>
      <c r="K5" s="34" t="s">
        <v>20</v>
      </c>
      <c r="L5" s="34" t="s">
        <v>21</v>
      </c>
      <c r="M5" s="34" t="s">
        <v>22</v>
      </c>
      <c r="N5" s="36" t="s">
        <v>23</v>
      </c>
      <c r="O5" s="34" t="s">
        <v>24</v>
      </c>
      <c r="P5" s="34" t="s">
        <v>25</v>
      </c>
      <c r="Q5" s="34" t="s">
        <v>26</v>
      </c>
      <c r="R5" s="34" t="s">
        <v>27</v>
      </c>
      <c r="S5" s="36" t="s">
        <v>28</v>
      </c>
      <c r="T5" s="33"/>
      <c r="U5" s="33"/>
      <c r="V5" s="33"/>
      <c r="W5" s="33"/>
    </row>
    <row r="6" ht="16.8" customHeight="1" spans="1:23">
      <c r="A6" s="14" t="s">
        <v>43</v>
      </c>
      <c r="B6" s="70" t="s">
        <v>44</v>
      </c>
      <c r="C6" s="14" t="s">
        <v>45</v>
      </c>
      <c r="D6" s="14" t="s">
        <v>32</v>
      </c>
      <c r="E6" s="14">
        <v>70</v>
      </c>
      <c r="F6" s="14">
        <v>4.5</v>
      </c>
      <c r="G6" s="14">
        <f t="shared" ref="G6:G14" si="0">SUM(E6:F6)</f>
        <v>74.5</v>
      </c>
      <c r="H6" s="14">
        <f t="shared" ref="H6:H14" si="1">MAX($G$6:$G$14)</f>
        <v>74.5</v>
      </c>
      <c r="I6" s="14">
        <f t="shared" ref="I6:I14" si="2">(G6/H6)*30</f>
        <v>30</v>
      </c>
      <c r="J6" s="14">
        <v>15</v>
      </c>
      <c r="K6" s="14">
        <v>15</v>
      </c>
      <c r="L6" s="14">
        <v>70</v>
      </c>
      <c r="M6" s="14">
        <f t="shared" ref="M6:M14" si="3">MAX($L$6:$L$14)</f>
        <v>70</v>
      </c>
      <c r="N6" s="14">
        <f t="shared" ref="N6:N14" si="4">(J6/K6)*15+(L6/M6)*45</f>
        <v>60</v>
      </c>
      <c r="O6" s="14">
        <v>30</v>
      </c>
      <c r="P6" s="14">
        <v>0</v>
      </c>
      <c r="Q6" s="14">
        <f t="shared" ref="Q6:Q14" si="5">SUM(O6:P6)</f>
        <v>30</v>
      </c>
      <c r="R6" s="14">
        <f t="shared" ref="R6:R14" si="6">MAX($Q$6:$Q$14)</f>
        <v>31</v>
      </c>
      <c r="S6" s="14">
        <f t="shared" ref="S6:S14" si="7">(Q6/R6)*10</f>
        <v>9.67741935483871</v>
      </c>
      <c r="T6" s="14">
        <f t="shared" ref="T6:T14" si="8">I6+N6+S6</f>
        <v>99.6774193548387</v>
      </c>
      <c r="U6" s="14">
        <f t="shared" ref="U6:U14" si="9">RANK(T6,$T$6:$T$14)</f>
        <v>1</v>
      </c>
      <c r="V6" s="14">
        <f>MAX(U6:U14)</f>
        <v>8</v>
      </c>
      <c r="W6" s="18">
        <f>U6/V6</f>
        <v>0.125</v>
      </c>
    </row>
    <row r="7" ht="16.8" customHeight="1" spans="1:23">
      <c r="A7" s="14" t="s">
        <v>46</v>
      </c>
      <c r="B7" s="70" t="s">
        <v>47</v>
      </c>
      <c r="C7" s="14" t="s">
        <v>48</v>
      </c>
      <c r="D7" s="14" t="s">
        <v>32</v>
      </c>
      <c r="E7" s="14">
        <v>70</v>
      </c>
      <c r="F7" s="14">
        <v>0</v>
      </c>
      <c r="G7" s="14">
        <f t="shared" si="0"/>
        <v>70</v>
      </c>
      <c r="H7" s="14">
        <f t="shared" si="1"/>
        <v>74.5</v>
      </c>
      <c r="I7" s="14">
        <f t="shared" si="2"/>
        <v>28.1879194630872</v>
      </c>
      <c r="J7" s="14">
        <v>15</v>
      </c>
      <c r="K7" s="14">
        <v>15</v>
      </c>
      <c r="L7" s="14">
        <v>60</v>
      </c>
      <c r="M7" s="14">
        <f t="shared" si="3"/>
        <v>70</v>
      </c>
      <c r="N7" s="14">
        <f t="shared" si="4"/>
        <v>53.5714285714286</v>
      </c>
      <c r="O7" s="14">
        <v>30</v>
      </c>
      <c r="P7" s="14">
        <v>0</v>
      </c>
      <c r="Q7" s="14">
        <f t="shared" si="5"/>
        <v>30</v>
      </c>
      <c r="R7" s="14">
        <f t="shared" si="6"/>
        <v>31</v>
      </c>
      <c r="S7" s="14">
        <f t="shared" si="7"/>
        <v>9.67741935483871</v>
      </c>
      <c r="T7" s="14">
        <f t="shared" si="8"/>
        <v>91.4367673893545</v>
      </c>
      <c r="U7" s="14">
        <f t="shared" si="9"/>
        <v>2</v>
      </c>
      <c r="V7" s="14">
        <f t="shared" ref="V7:V15" si="10">MAX(U7:U15)</f>
        <v>8</v>
      </c>
      <c r="W7" s="18">
        <f t="shared" ref="W7:W15" si="11">U7/V7</f>
        <v>0.25</v>
      </c>
    </row>
    <row r="8" ht="16.8" customHeight="1" spans="1:23">
      <c r="A8" s="14" t="s">
        <v>49</v>
      </c>
      <c r="B8" s="70" t="s">
        <v>50</v>
      </c>
      <c r="C8" s="14" t="s">
        <v>48</v>
      </c>
      <c r="D8" s="14" t="s">
        <v>32</v>
      </c>
      <c r="E8" s="14">
        <v>70</v>
      </c>
      <c r="F8" s="14">
        <v>4.5</v>
      </c>
      <c r="G8" s="14">
        <f t="shared" si="0"/>
        <v>74.5</v>
      </c>
      <c r="H8" s="14">
        <f t="shared" si="1"/>
        <v>74.5</v>
      </c>
      <c r="I8" s="14">
        <f t="shared" si="2"/>
        <v>30</v>
      </c>
      <c r="J8" s="14">
        <v>15</v>
      </c>
      <c r="K8" s="14">
        <v>15</v>
      </c>
      <c r="L8" s="14">
        <v>24</v>
      </c>
      <c r="M8" s="14">
        <f t="shared" si="3"/>
        <v>70</v>
      </c>
      <c r="N8" s="14">
        <f t="shared" si="4"/>
        <v>30.4285714285714</v>
      </c>
      <c r="O8" s="14">
        <v>30</v>
      </c>
      <c r="P8" s="14">
        <v>1</v>
      </c>
      <c r="Q8" s="14">
        <f t="shared" si="5"/>
        <v>31</v>
      </c>
      <c r="R8" s="14">
        <f t="shared" si="6"/>
        <v>31</v>
      </c>
      <c r="S8" s="14">
        <f t="shared" si="7"/>
        <v>10</v>
      </c>
      <c r="T8" s="14">
        <f t="shared" si="8"/>
        <v>70.4285714285714</v>
      </c>
      <c r="U8" s="14">
        <f t="shared" si="9"/>
        <v>3</v>
      </c>
      <c r="V8" s="56">
        <f t="shared" si="10"/>
        <v>8</v>
      </c>
      <c r="W8" s="18">
        <f t="shared" si="11"/>
        <v>0.375</v>
      </c>
    </row>
    <row r="9" ht="16.8" customHeight="1" spans="1:23">
      <c r="A9" s="14" t="s">
        <v>51</v>
      </c>
      <c r="B9" s="70" t="s">
        <v>52</v>
      </c>
      <c r="C9" s="14" t="s">
        <v>48</v>
      </c>
      <c r="D9" s="14" t="s">
        <v>32</v>
      </c>
      <c r="E9" s="14">
        <v>70</v>
      </c>
      <c r="F9" s="14">
        <v>0</v>
      </c>
      <c r="G9" s="14">
        <f t="shared" si="0"/>
        <v>70</v>
      </c>
      <c r="H9" s="14">
        <f t="shared" si="1"/>
        <v>74.5</v>
      </c>
      <c r="I9" s="14">
        <f t="shared" si="2"/>
        <v>28.1879194630872</v>
      </c>
      <c r="J9" s="14">
        <v>15</v>
      </c>
      <c r="K9" s="14">
        <v>15</v>
      </c>
      <c r="L9" s="14">
        <v>10</v>
      </c>
      <c r="M9" s="14">
        <f t="shared" si="3"/>
        <v>70</v>
      </c>
      <c r="N9" s="14">
        <f t="shared" si="4"/>
        <v>21.4285714285714</v>
      </c>
      <c r="O9" s="14">
        <v>30</v>
      </c>
      <c r="P9" s="14">
        <v>0</v>
      </c>
      <c r="Q9" s="14">
        <f t="shared" si="5"/>
        <v>30</v>
      </c>
      <c r="R9" s="14">
        <f t="shared" si="6"/>
        <v>31</v>
      </c>
      <c r="S9" s="14">
        <f t="shared" si="7"/>
        <v>9.67741935483871</v>
      </c>
      <c r="T9" s="14">
        <f t="shared" si="8"/>
        <v>59.2939102464974</v>
      </c>
      <c r="U9" s="14">
        <f t="shared" si="9"/>
        <v>4</v>
      </c>
      <c r="V9" s="57">
        <f t="shared" si="10"/>
        <v>8</v>
      </c>
      <c r="W9" s="18">
        <f t="shared" si="11"/>
        <v>0.5</v>
      </c>
    </row>
    <row r="10" ht="16.8" customHeight="1" spans="1:23">
      <c r="A10" s="14" t="s">
        <v>53</v>
      </c>
      <c r="B10" s="70" t="s">
        <v>54</v>
      </c>
      <c r="C10" s="14" t="s">
        <v>48</v>
      </c>
      <c r="D10" s="14" t="s">
        <v>32</v>
      </c>
      <c r="E10" s="14">
        <v>70</v>
      </c>
      <c r="F10" s="14">
        <v>1</v>
      </c>
      <c r="G10" s="14">
        <f t="shared" si="0"/>
        <v>71</v>
      </c>
      <c r="H10" s="14">
        <f t="shared" si="1"/>
        <v>74.5</v>
      </c>
      <c r="I10" s="14">
        <f t="shared" si="2"/>
        <v>28.5906040268456</v>
      </c>
      <c r="J10" s="14">
        <v>13</v>
      </c>
      <c r="K10" s="14">
        <v>15</v>
      </c>
      <c r="L10" s="14">
        <v>7.5</v>
      </c>
      <c r="M10" s="14">
        <f t="shared" si="3"/>
        <v>70</v>
      </c>
      <c r="N10" s="14">
        <f t="shared" si="4"/>
        <v>17.8214285714286</v>
      </c>
      <c r="O10" s="14">
        <v>30</v>
      </c>
      <c r="P10" s="14">
        <v>1</v>
      </c>
      <c r="Q10" s="14">
        <f t="shared" si="5"/>
        <v>31</v>
      </c>
      <c r="R10" s="14">
        <f t="shared" si="6"/>
        <v>31</v>
      </c>
      <c r="S10" s="14">
        <f t="shared" si="7"/>
        <v>10</v>
      </c>
      <c r="T10" s="14">
        <f t="shared" si="8"/>
        <v>56.4120325982742</v>
      </c>
      <c r="U10" s="58">
        <f t="shared" si="9"/>
        <v>5</v>
      </c>
      <c r="V10" s="59">
        <f t="shared" si="10"/>
        <v>8</v>
      </c>
      <c r="W10" s="60">
        <f t="shared" si="11"/>
        <v>0.625</v>
      </c>
    </row>
    <row r="11" ht="16.8" customHeight="1" spans="1:23">
      <c r="A11" s="14" t="s">
        <v>55</v>
      </c>
      <c r="B11" s="70" t="s">
        <v>56</v>
      </c>
      <c r="C11" s="14" t="s">
        <v>48</v>
      </c>
      <c r="D11" s="14" t="s">
        <v>32</v>
      </c>
      <c r="E11" s="14">
        <v>70</v>
      </c>
      <c r="F11" s="14">
        <v>1</v>
      </c>
      <c r="G11" s="14">
        <f t="shared" si="0"/>
        <v>71</v>
      </c>
      <c r="H11" s="14">
        <f t="shared" si="1"/>
        <v>74.5</v>
      </c>
      <c r="I11" s="14">
        <f t="shared" si="2"/>
        <v>28.5906040268456</v>
      </c>
      <c r="J11" s="14">
        <v>15</v>
      </c>
      <c r="K11" s="14">
        <v>15</v>
      </c>
      <c r="L11" s="14">
        <v>0</v>
      </c>
      <c r="M11" s="14">
        <f t="shared" si="3"/>
        <v>70</v>
      </c>
      <c r="N11" s="14">
        <f t="shared" si="4"/>
        <v>15</v>
      </c>
      <c r="O11" s="14">
        <v>30</v>
      </c>
      <c r="P11" s="14">
        <v>0</v>
      </c>
      <c r="Q11" s="14">
        <f t="shared" si="5"/>
        <v>30</v>
      </c>
      <c r="R11" s="14">
        <f t="shared" si="6"/>
        <v>31</v>
      </c>
      <c r="S11" s="14">
        <f t="shared" si="7"/>
        <v>9.67741935483871</v>
      </c>
      <c r="T11" s="14">
        <f t="shared" si="8"/>
        <v>53.2680233816844</v>
      </c>
      <c r="U11" s="61">
        <f t="shared" si="9"/>
        <v>6</v>
      </c>
      <c r="V11" s="20">
        <f t="shared" si="10"/>
        <v>8</v>
      </c>
      <c r="W11" s="62">
        <f t="shared" si="11"/>
        <v>0.75</v>
      </c>
    </row>
    <row r="12" ht="16.8" customHeight="1" spans="1:23">
      <c r="A12" s="14" t="s">
        <v>57</v>
      </c>
      <c r="B12" s="70" t="s">
        <v>58</v>
      </c>
      <c r="C12" s="14" t="s">
        <v>48</v>
      </c>
      <c r="D12" s="14" t="s">
        <v>32</v>
      </c>
      <c r="E12" s="14">
        <v>70</v>
      </c>
      <c r="F12" s="14">
        <v>1</v>
      </c>
      <c r="G12" s="14">
        <f t="shared" si="0"/>
        <v>71</v>
      </c>
      <c r="H12" s="14">
        <f t="shared" si="1"/>
        <v>74.5</v>
      </c>
      <c r="I12" s="14">
        <f t="shared" si="2"/>
        <v>28.5906040268456</v>
      </c>
      <c r="J12" s="14">
        <v>15</v>
      </c>
      <c r="K12" s="14">
        <v>15</v>
      </c>
      <c r="L12" s="14">
        <v>0</v>
      </c>
      <c r="M12" s="14">
        <f t="shared" si="3"/>
        <v>70</v>
      </c>
      <c r="N12" s="14">
        <f t="shared" si="4"/>
        <v>15</v>
      </c>
      <c r="O12" s="14">
        <v>30</v>
      </c>
      <c r="P12" s="14">
        <v>0</v>
      </c>
      <c r="Q12" s="14">
        <f t="shared" si="5"/>
        <v>30</v>
      </c>
      <c r="R12" s="14">
        <f t="shared" si="6"/>
        <v>31</v>
      </c>
      <c r="S12" s="14">
        <f t="shared" si="7"/>
        <v>9.67741935483871</v>
      </c>
      <c r="T12" s="14">
        <f t="shared" si="8"/>
        <v>53.2680233816844</v>
      </c>
      <c r="U12" s="61">
        <f t="shared" si="9"/>
        <v>6</v>
      </c>
      <c r="V12" s="20">
        <f t="shared" si="10"/>
        <v>8</v>
      </c>
      <c r="W12" s="62">
        <f t="shared" si="11"/>
        <v>0.75</v>
      </c>
    </row>
    <row r="13" ht="16.8" customHeight="1" spans="1:23">
      <c r="A13" s="14" t="s">
        <v>59</v>
      </c>
      <c r="B13" s="70" t="s">
        <v>60</v>
      </c>
      <c r="C13" s="14" t="s">
        <v>48</v>
      </c>
      <c r="D13" s="14" t="s">
        <v>32</v>
      </c>
      <c r="E13" s="14">
        <v>70</v>
      </c>
      <c r="F13" s="14">
        <v>-3</v>
      </c>
      <c r="G13" s="14">
        <f t="shared" si="0"/>
        <v>67</v>
      </c>
      <c r="H13" s="14">
        <f t="shared" si="1"/>
        <v>74.5</v>
      </c>
      <c r="I13" s="14">
        <f t="shared" si="2"/>
        <v>26.9798657718121</v>
      </c>
      <c r="J13" s="14">
        <v>15</v>
      </c>
      <c r="K13" s="14">
        <v>15</v>
      </c>
      <c r="L13" s="14">
        <v>0</v>
      </c>
      <c r="M13" s="14">
        <f t="shared" si="3"/>
        <v>70</v>
      </c>
      <c r="N13" s="14">
        <f t="shared" si="4"/>
        <v>15</v>
      </c>
      <c r="O13" s="14">
        <v>30</v>
      </c>
      <c r="P13" s="14">
        <v>0</v>
      </c>
      <c r="Q13" s="14">
        <f t="shared" si="5"/>
        <v>30</v>
      </c>
      <c r="R13" s="14">
        <f t="shared" si="6"/>
        <v>31</v>
      </c>
      <c r="S13" s="14">
        <f t="shared" si="7"/>
        <v>9.67741935483871</v>
      </c>
      <c r="T13" s="14">
        <f t="shared" si="8"/>
        <v>51.6572851266508</v>
      </c>
      <c r="U13" s="61">
        <f t="shared" si="9"/>
        <v>8</v>
      </c>
      <c r="V13" s="20">
        <f t="shared" si="10"/>
        <v>8</v>
      </c>
      <c r="W13" s="62">
        <f t="shared" si="11"/>
        <v>1</v>
      </c>
    </row>
    <row r="14" ht="16.8" customHeight="1" spans="1:23">
      <c r="A14" s="14" t="s">
        <v>61</v>
      </c>
      <c r="B14" s="70" t="s">
        <v>62</v>
      </c>
      <c r="C14" s="14" t="s">
        <v>48</v>
      </c>
      <c r="D14" s="14" t="s">
        <v>32</v>
      </c>
      <c r="E14" s="14">
        <v>70</v>
      </c>
      <c r="F14" s="14">
        <v>-3</v>
      </c>
      <c r="G14" s="14">
        <f t="shared" si="0"/>
        <v>67</v>
      </c>
      <c r="H14" s="14">
        <f t="shared" si="1"/>
        <v>74.5</v>
      </c>
      <c r="I14" s="14">
        <f t="shared" si="2"/>
        <v>26.9798657718121</v>
      </c>
      <c r="J14" s="14">
        <v>15</v>
      </c>
      <c r="K14" s="14">
        <v>15</v>
      </c>
      <c r="L14" s="14">
        <v>0</v>
      </c>
      <c r="M14" s="14">
        <f t="shared" si="3"/>
        <v>70</v>
      </c>
      <c r="N14" s="14">
        <f t="shared" si="4"/>
        <v>15</v>
      </c>
      <c r="O14" s="14">
        <v>30</v>
      </c>
      <c r="P14" s="14">
        <v>0</v>
      </c>
      <c r="Q14" s="14">
        <f t="shared" si="5"/>
        <v>30</v>
      </c>
      <c r="R14" s="14">
        <f t="shared" si="6"/>
        <v>31</v>
      </c>
      <c r="S14" s="14">
        <f t="shared" si="7"/>
        <v>9.67741935483871</v>
      </c>
      <c r="T14" s="14">
        <f t="shared" si="8"/>
        <v>51.6572851266508</v>
      </c>
      <c r="U14" s="61">
        <f t="shared" si="9"/>
        <v>8</v>
      </c>
      <c r="V14" s="20">
        <f t="shared" si="10"/>
        <v>8</v>
      </c>
      <c r="W14" s="62">
        <f t="shared" si="11"/>
        <v>1</v>
      </c>
    </row>
    <row r="15" ht="16.5" spans="1:23">
      <c r="A15" s="55" t="s">
        <v>63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22"/>
      <c r="O15" s="22"/>
      <c r="P15" s="22"/>
      <c r="Q15" s="22"/>
      <c r="R15" s="22"/>
      <c r="S15" s="22"/>
      <c r="T15" s="22"/>
      <c r="U15" s="22"/>
      <c r="V15" s="63"/>
      <c r="W15" s="64"/>
    </row>
    <row r="16" spans="21:23">
      <c r="U16" s="65"/>
      <c r="V16" s="65"/>
      <c r="W16" s="65"/>
    </row>
    <row r="17" spans="21:23">
      <c r="U17" s="65"/>
      <c r="V17" s="65"/>
      <c r="W17" s="65"/>
    </row>
  </sheetData>
  <autoFilter xmlns:etc="http://www.wps.cn/officeDocument/2017/etCustomData" ref="A5:W15" etc:filterBottomFollowUsedRange="0">
    <extLst/>
  </autoFilter>
  <sortState ref="A6:W14">
    <sortCondition ref="U6:U14"/>
  </sortState>
  <mergeCells count="15">
    <mergeCell ref="A1:W1"/>
    <mergeCell ref="A2:W2"/>
    <mergeCell ref="A3:W3"/>
    <mergeCell ref="E4:I4"/>
    <mergeCell ref="J4:N4"/>
    <mergeCell ref="O4:S4"/>
    <mergeCell ref="A15:M15"/>
    <mergeCell ref="A4:A5"/>
    <mergeCell ref="B4:B5"/>
    <mergeCell ref="C4:C5"/>
    <mergeCell ref="D4:D5"/>
    <mergeCell ref="T4:T5"/>
    <mergeCell ref="U4:U5"/>
    <mergeCell ref="V4:V5"/>
    <mergeCell ref="W4:W5"/>
  </mergeCells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2"/>
  <sheetViews>
    <sheetView zoomScale="85" zoomScaleNormal="85" workbookViewId="0">
      <selection activeCell="A22" sqref="A22"/>
    </sheetView>
  </sheetViews>
  <sheetFormatPr defaultColWidth="9.23333333333333" defaultRowHeight="13.5"/>
  <cols>
    <col min="1" max="1" width="8.51666666666667" style="54" customWidth="1"/>
    <col min="2" max="2" width="13.6333333333333" style="54" customWidth="1"/>
    <col min="3" max="3" width="16" style="54" customWidth="1"/>
    <col min="4" max="4" width="13.6333333333333" style="54" customWidth="1"/>
    <col min="5" max="8" width="8.75" style="54" customWidth="1"/>
    <col min="9" max="9" width="12.6333333333333" style="54" customWidth="1"/>
    <col min="10" max="11" width="8.75" style="54" customWidth="1"/>
    <col min="12" max="12" width="12.6333333333333" style="54" customWidth="1"/>
    <col min="13" max="13" width="8.75" style="54" customWidth="1"/>
    <col min="14" max="14" width="15.25" style="54" customWidth="1"/>
    <col min="15" max="17" width="8.75" style="54" customWidth="1"/>
    <col min="18" max="18" width="12.6333333333333" style="54" customWidth="1"/>
    <col min="19" max="19" width="8.75" style="54" customWidth="1"/>
    <col min="20" max="20" width="5.5" style="54" customWidth="1"/>
    <col min="21" max="22" width="8.75" style="54" customWidth="1"/>
    <col min="23" max="23" width="13.6333333333333" style="54" customWidth="1"/>
    <col min="24" max="24" width="12.6333333333333" style="54" customWidth="1"/>
    <col min="25" max="27" width="8.75" style="54" customWidth="1"/>
    <col min="28" max="16384" width="9.23333333333333" style="54"/>
  </cols>
  <sheetData>
    <row r="1" s="54" customFormat="1" ht="18.75" spans="1:27">
      <c r="A1" s="25" t="s">
        <v>64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</row>
    <row r="2" s="54" customFormat="1" spans="1:27">
      <c r="A2" s="22" t="s">
        <v>65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</row>
    <row r="3" s="54" customFormat="1" ht="14.25" spans="1:27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</row>
    <row r="4" s="54" customFormat="1" spans="1:27">
      <c r="A4" s="28" t="s">
        <v>3</v>
      </c>
      <c r="B4" s="29" t="s">
        <v>4</v>
      </c>
      <c r="C4" s="29" t="s">
        <v>5</v>
      </c>
      <c r="D4" s="29" t="s">
        <v>6</v>
      </c>
      <c r="E4" s="30" t="s">
        <v>7</v>
      </c>
      <c r="F4" s="31"/>
      <c r="G4" s="31"/>
      <c r="H4" s="31"/>
      <c r="I4" s="35"/>
      <c r="J4" s="34" t="s">
        <v>8</v>
      </c>
      <c r="K4" s="34"/>
      <c r="L4" s="34"/>
      <c r="M4" s="34"/>
      <c r="N4" s="34"/>
      <c r="O4" s="34"/>
      <c r="P4" s="34"/>
      <c r="Q4" s="34"/>
      <c r="R4" s="34"/>
      <c r="S4" s="34" t="s">
        <v>9</v>
      </c>
      <c r="T4" s="34"/>
      <c r="U4" s="34"/>
      <c r="V4" s="34"/>
      <c r="W4" s="34"/>
      <c r="X4" s="29" t="s">
        <v>10</v>
      </c>
      <c r="Y4" s="29" t="s">
        <v>11</v>
      </c>
      <c r="Z4" s="29" t="s">
        <v>12</v>
      </c>
      <c r="AA4" s="29" t="s">
        <v>13</v>
      </c>
    </row>
    <row r="5" s="54" customFormat="1" ht="48" spans="1:27">
      <c r="A5" s="32"/>
      <c r="B5" s="33"/>
      <c r="C5" s="33"/>
      <c r="D5" s="33"/>
      <c r="E5" s="34" t="s">
        <v>14</v>
      </c>
      <c r="F5" s="34" t="s">
        <v>15</v>
      </c>
      <c r="G5" s="34" t="s">
        <v>16</v>
      </c>
      <c r="H5" s="34" t="s">
        <v>17</v>
      </c>
      <c r="I5" s="36" t="s">
        <v>18</v>
      </c>
      <c r="J5" s="34" t="s">
        <v>66</v>
      </c>
      <c r="K5" s="34" t="s">
        <v>67</v>
      </c>
      <c r="L5" s="34" t="s">
        <v>68</v>
      </c>
      <c r="M5" s="34" t="s">
        <v>19</v>
      </c>
      <c r="N5" s="34" t="s">
        <v>20</v>
      </c>
      <c r="O5" s="34" t="s">
        <v>21</v>
      </c>
      <c r="P5" s="34" t="s">
        <v>22</v>
      </c>
      <c r="Q5" s="34" t="s">
        <v>69</v>
      </c>
      <c r="R5" s="36" t="s">
        <v>23</v>
      </c>
      <c r="S5" s="34" t="s">
        <v>24</v>
      </c>
      <c r="T5" s="34" t="s">
        <v>25</v>
      </c>
      <c r="U5" s="34" t="s">
        <v>26</v>
      </c>
      <c r="V5" s="34" t="s">
        <v>27</v>
      </c>
      <c r="W5" s="36" t="s">
        <v>28</v>
      </c>
      <c r="X5" s="33"/>
      <c r="Y5" s="33"/>
      <c r="Z5" s="33"/>
      <c r="AA5" s="33"/>
    </row>
    <row r="6" s="54" customFormat="1" ht="16.8" customHeight="1" spans="1:27">
      <c r="A6" s="14" t="s">
        <v>70</v>
      </c>
      <c r="B6" s="14" t="s">
        <v>71</v>
      </c>
      <c r="C6" s="14" t="s">
        <v>72</v>
      </c>
      <c r="D6" s="14" t="s">
        <v>32</v>
      </c>
      <c r="E6" s="14">
        <v>70</v>
      </c>
      <c r="F6" s="14">
        <v>3</v>
      </c>
      <c r="G6" s="14">
        <f t="shared" ref="G6:G22" si="0">SUM(E6:F6)</f>
        <v>73</v>
      </c>
      <c r="H6" s="14">
        <f t="shared" ref="H6:H22" si="1">MAX(G$6:G$120)</f>
        <v>87</v>
      </c>
      <c r="I6" s="14">
        <f t="shared" ref="I6:I22" si="2">(G6/H6)*30</f>
        <v>25.1724137931034</v>
      </c>
      <c r="J6" s="14" t="s">
        <v>73</v>
      </c>
      <c r="K6" s="14" t="s">
        <v>73</v>
      </c>
      <c r="L6" s="14" t="s">
        <v>73</v>
      </c>
      <c r="M6" s="14">
        <v>15</v>
      </c>
      <c r="N6" s="14">
        <v>15</v>
      </c>
      <c r="O6" s="14">
        <v>100</v>
      </c>
      <c r="P6" s="14">
        <v>100</v>
      </c>
      <c r="Q6" s="14">
        <f>(O6/P6)*45</f>
        <v>45</v>
      </c>
      <c r="R6" s="14">
        <f>(M6/N6)*15+Q6</f>
        <v>60</v>
      </c>
      <c r="S6" s="14">
        <v>30</v>
      </c>
      <c r="T6" s="14">
        <v>0</v>
      </c>
      <c r="U6" s="14">
        <f t="shared" ref="U6:U22" si="3">SUM(S6:T6)</f>
        <v>30</v>
      </c>
      <c r="V6" s="14">
        <f t="shared" ref="V6:V22" si="4">MAX(U$6:U$120)</f>
        <v>55</v>
      </c>
      <c r="W6" s="14">
        <f t="shared" ref="W6:W22" si="5">(U6/V6)*10</f>
        <v>5.45454545454545</v>
      </c>
      <c r="X6" s="14">
        <f t="shared" ref="X6:X22" si="6">I6+R6+W6</f>
        <v>90.6269592476489</v>
      </c>
      <c r="Y6" s="14">
        <f t="shared" ref="Y6:Y22" si="7">RANK(X6,X$6:X$22)</f>
        <v>1</v>
      </c>
      <c r="Z6" s="14">
        <f>MAX(Y6:Y22)</f>
        <v>17</v>
      </c>
      <c r="AA6" s="18">
        <f>Y6/Z6</f>
        <v>0.0588235294117647</v>
      </c>
    </row>
    <row r="7" s="54" customFormat="1" ht="16.8" customHeight="1" spans="1:27">
      <c r="A7" s="14" t="s">
        <v>74</v>
      </c>
      <c r="B7" s="14" t="s">
        <v>75</v>
      </c>
      <c r="C7" s="14" t="s">
        <v>76</v>
      </c>
      <c r="D7" s="14" t="s">
        <v>32</v>
      </c>
      <c r="E7" s="14">
        <v>70</v>
      </c>
      <c r="F7" s="14">
        <v>17</v>
      </c>
      <c r="G7" s="14">
        <f t="shared" si="0"/>
        <v>87</v>
      </c>
      <c r="H7" s="14">
        <f t="shared" si="1"/>
        <v>87</v>
      </c>
      <c r="I7" s="14">
        <f t="shared" si="2"/>
        <v>30</v>
      </c>
      <c r="J7" s="17">
        <v>4.23</v>
      </c>
      <c r="K7" s="14">
        <f t="shared" ref="K7:K20" si="8">MAX(J$6:J$120)</f>
        <v>4.36</v>
      </c>
      <c r="L7" s="14">
        <f t="shared" ref="L7:L20" si="9">(J7/K7)*45</f>
        <v>43.6582568807339</v>
      </c>
      <c r="M7" s="14" t="s">
        <v>73</v>
      </c>
      <c r="N7" s="14" t="s">
        <v>73</v>
      </c>
      <c r="O7" s="14">
        <v>40</v>
      </c>
      <c r="P7" s="14">
        <f t="shared" ref="P7:P20" si="10">MAX(O$6:O$19)</f>
        <v>100</v>
      </c>
      <c r="Q7" s="14">
        <f t="shared" ref="Q7:Q20" si="11">(O7/P7)*15</f>
        <v>6</v>
      </c>
      <c r="R7" s="14">
        <f t="shared" ref="R7:R20" si="12">L7+Q7</f>
        <v>49.6582568807339</v>
      </c>
      <c r="S7" s="14">
        <v>30</v>
      </c>
      <c r="T7" s="14">
        <v>25</v>
      </c>
      <c r="U7" s="14">
        <f t="shared" si="3"/>
        <v>55</v>
      </c>
      <c r="V7" s="14">
        <f t="shared" si="4"/>
        <v>55</v>
      </c>
      <c r="W7" s="14">
        <f t="shared" si="5"/>
        <v>10</v>
      </c>
      <c r="X7" s="14">
        <f t="shared" si="6"/>
        <v>89.6582568807339</v>
      </c>
      <c r="Y7" s="14">
        <f t="shared" si="7"/>
        <v>2</v>
      </c>
      <c r="Z7" s="14">
        <f t="shared" ref="Z7:Z22" si="13">MAX(Y7:Y23)</f>
        <v>17</v>
      </c>
      <c r="AA7" s="18">
        <f t="shared" ref="AA7:AA22" si="14">Y7/Z7</f>
        <v>0.117647058823529</v>
      </c>
    </row>
    <row r="8" s="54" customFormat="1" ht="17" customHeight="1" spans="1:27">
      <c r="A8" s="14" t="s">
        <v>77</v>
      </c>
      <c r="B8" s="70" t="s">
        <v>78</v>
      </c>
      <c r="C8" s="14" t="s">
        <v>76</v>
      </c>
      <c r="D8" s="14" t="s">
        <v>32</v>
      </c>
      <c r="E8" s="14">
        <v>70</v>
      </c>
      <c r="F8" s="14">
        <v>0</v>
      </c>
      <c r="G8" s="14">
        <f t="shared" si="0"/>
        <v>70</v>
      </c>
      <c r="H8" s="14">
        <f t="shared" si="1"/>
        <v>87</v>
      </c>
      <c r="I8" s="14">
        <f t="shared" si="2"/>
        <v>24.1379310344828</v>
      </c>
      <c r="J8" s="17">
        <v>3.92</v>
      </c>
      <c r="K8" s="14">
        <f t="shared" si="8"/>
        <v>4.36</v>
      </c>
      <c r="L8" s="14">
        <f t="shared" si="9"/>
        <v>40.4587155963303</v>
      </c>
      <c r="M8" s="14" t="s">
        <v>73</v>
      </c>
      <c r="N8" s="14" t="s">
        <v>73</v>
      </c>
      <c r="O8" s="14">
        <v>60</v>
      </c>
      <c r="P8" s="14">
        <f t="shared" si="10"/>
        <v>100</v>
      </c>
      <c r="Q8" s="14">
        <f t="shared" si="11"/>
        <v>9</v>
      </c>
      <c r="R8" s="14">
        <f t="shared" si="12"/>
        <v>49.4587155963303</v>
      </c>
      <c r="S8" s="14">
        <v>30</v>
      </c>
      <c r="T8" s="14">
        <v>0</v>
      </c>
      <c r="U8" s="14">
        <f t="shared" si="3"/>
        <v>30</v>
      </c>
      <c r="V8" s="14">
        <f t="shared" si="4"/>
        <v>55</v>
      </c>
      <c r="W8" s="14">
        <f t="shared" si="5"/>
        <v>5.45454545454545</v>
      </c>
      <c r="X8" s="14">
        <f t="shared" si="6"/>
        <v>79.0511920853585</v>
      </c>
      <c r="Y8" s="14">
        <f t="shared" si="7"/>
        <v>3</v>
      </c>
      <c r="Z8" s="14">
        <f t="shared" si="13"/>
        <v>17</v>
      </c>
      <c r="AA8" s="18">
        <f t="shared" si="14"/>
        <v>0.176470588235294</v>
      </c>
    </row>
    <row r="9" s="54" customFormat="1" ht="16.8" customHeight="1" spans="1:27">
      <c r="A9" s="14" t="s">
        <v>79</v>
      </c>
      <c r="B9" s="14" t="s">
        <v>80</v>
      </c>
      <c r="C9" s="14" t="s">
        <v>76</v>
      </c>
      <c r="D9" s="14" t="s">
        <v>32</v>
      </c>
      <c r="E9" s="14">
        <v>70</v>
      </c>
      <c r="F9" s="14">
        <v>1</v>
      </c>
      <c r="G9" s="14">
        <f t="shared" si="0"/>
        <v>71</v>
      </c>
      <c r="H9" s="14">
        <f t="shared" si="1"/>
        <v>87</v>
      </c>
      <c r="I9" s="14">
        <f t="shared" si="2"/>
        <v>24.4827586206897</v>
      </c>
      <c r="J9" s="17">
        <v>3.85</v>
      </c>
      <c r="K9" s="14">
        <f t="shared" si="8"/>
        <v>4.36</v>
      </c>
      <c r="L9" s="14">
        <f t="shared" si="9"/>
        <v>39.7362385321101</v>
      </c>
      <c r="M9" s="14" t="s">
        <v>73</v>
      </c>
      <c r="N9" s="14" t="s">
        <v>73</v>
      </c>
      <c r="O9" s="14">
        <v>60</v>
      </c>
      <c r="P9" s="14">
        <f t="shared" si="10"/>
        <v>100</v>
      </c>
      <c r="Q9" s="14">
        <f t="shared" si="11"/>
        <v>9</v>
      </c>
      <c r="R9" s="14">
        <f t="shared" si="12"/>
        <v>48.7362385321101</v>
      </c>
      <c r="S9" s="14">
        <v>30</v>
      </c>
      <c r="T9" s="14">
        <v>0</v>
      </c>
      <c r="U9" s="14">
        <f t="shared" si="3"/>
        <v>30</v>
      </c>
      <c r="V9" s="14">
        <f t="shared" si="4"/>
        <v>55</v>
      </c>
      <c r="W9" s="14">
        <f t="shared" si="5"/>
        <v>5.45454545454545</v>
      </c>
      <c r="X9" s="14">
        <f t="shared" si="6"/>
        <v>78.6735426073452</v>
      </c>
      <c r="Y9" s="14">
        <f t="shared" si="7"/>
        <v>4</v>
      </c>
      <c r="Z9" s="14">
        <f t="shared" si="13"/>
        <v>17</v>
      </c>
      <c r="AA9" s="18">
        <f t="shared" si="14"/>
        <v>0.235294117647059</v>
      </c>
    </row>
    <row r="10" s="54" customFormat="1" ht="16.8" customHeight="1" spans="1:27">
      <c r="A10" s="14" t="s">
        <v>81</v>
      </c>
      <c r="B10" s="14" t="s">
        <v>82</v>
      </c>
      <c r="C10" s="14" t="s">
        <v>76</v>
      </c>
      <c r="D10" s="14" t="s">
        <v>32</v>
      </c>
      <c r="E10" s="14">
        <v>70</v>
      </c>
      <c r="F10" s="14">
        <v>0</v>
      </c>
      <c r="G10" s="14">
        <f t="shared" si="0"/>
        <v>70</v>
      </c>
      <c r="H10" s="14">
        <f t="shared" si="1"/>
        <v>87</v>
      </c>
      <c r="I10" s="14">
        <f t="shared" si="2"/>
        <v>24.1379310344828</v>
      </c>
      <c r="J10" s="17">
        <v>4.15</v>
      </c>
      <c r="K10" s="14">
        <f t="shared" si="8"/>
        <v>4.36</v>
      </c>
      <c r="L10" s="14">
        <f t="shared" si="9"/>
        <v>42.8325688073394</v>
      </c>
      <c r="M10" s="14" t="s">
        <v>73</v>
      </c>
      <c r="N10" s="14" t="s">
        <v>73</v>
      </c>
      <c r="O10" s="14">
        <v>30</v>
      </c>
      <c r="P10" s="14">
        <f t="shared" si="10"/>
        <v>100</v>
      </c>
      <c r="Q10" s="14">
        <f t="shared" si="11"/>
        <v>4.5</v>
      </c>
      <c r="R10" s="14">
        <f t="shared" si="12"/>
        <v>47.3325688073394</v>
      </c>
      <c r="S10" s="14">
        <v>30</v>
      </c>
      <c r="T10" s="14">
        <v>1</v>
      </c>
      <c r="U10" s="14">
        <f t="shared" si="3"/>
        <v>31</v>
      </c>
      <c r="V10" s="14">
        <f t="shared" si="4"/>
        <v>55</v>
      </c>
      <c r="W10" s="14">
        <f t="shared" si="5"/>
        <v>5.63636363636364</v>
      </c>
      <c r="X10" s="14">
        <f t="shared" si="6"/>
        <v>77.1068634781858</v>
      </c>
      <c r="Y10" s="14">
        <f t="shared" si="7"/>
        <v>6</v>
      </c>
      <c r="Z10" s="14">
        <f t="shared" si="13"/>
        <v>17</v>
      </c>
      <c r="AA10" s="18">
        <f t="shared" si="14"/>
        <v>0.352941176470588</v>
      </c>
    </row>
    <row r="11" s="54" customFormat="1" ht="16.8" customHeight="1" spans="1:27">
      <c r="A11" s="14" t="s">
        <v>83</v>
      </c>
      <c r="B11" s="14" t="s">
        <v>84</v>
      </c>
      <c r="C11" s="14" t="s">
        <v>76</v>
      </c>
      <c r="D11" s="14" t="s">
        <v>32</v>
      </c>
      <c r="E11" s="14">
        <v>70</v>
      </c>
      <c r="F11" s="14">
        <v>0</v>
      </c>
      <c r="G11" s="14">
        <f t="shared" si="0"/>
        <v>70</v>
      </c>
      <c r="H11" s="14">
        <f t="shared" si="1"/>
        <v>87</v>
      </c>
      <c r="I11" s="14">
        <f t="shared" si="2"/>
        <v>24.1379310344828</v>
      </c>
      <c r="J11" s="17">
        <v>4.36</v>
      </c>
      <c r="K11" s="14">
        <f t="shared" si="8"/>
        <v>4.36</v>
      </c>
      <c r="L11" s="14">
        <f t="shared" si="9"/>
        <v>45</v>
      </c>
      <c r="M11" s="14" t="s">
        <v>73</v>
      </c>
      <c r="N11" s="14" t="s">
        <v>73</v>
      </c>
      <c r="O11" s="14">
        <v>20</v>
      </c>
      <c r="P11" s="14">
        <f t="shared" si="10"/>
        <v>100</v>
      </c>
      <c r="Q11" s="14">
        <f t="shared" si="11"/>
        <v>3</v>
      </c>
      <c r="R11" s="14">
        <f t="shared" si="12"/>
        <v>48</v>
      </c>
      <c r="S11" s="14">
        <v>30</v>
      </c>
      <c r="T11" s="14">
        <v>0</v>
      </c>
      <c r="U11" s="14">
        <f t="shared" si="3"/>
        <v>30</v>
      </c>
      <c r="V11" s="14">
        <f t="shared" si="4"/>
        <v>55</v>
      </c>
      <c r="W11" s="14">
        <f t="shared" si="5"/>
        <v>5.45454545454545</v>
      </c>
      <c r="X11" s="14">
        <f t="shared" si="6"/>
        <v>77.5924764890282</v>
      </c>
      <c r="Y11" s="14">
        <f t="shared" si="7"/>
        <v>5</v>
      </c>
      <c r="Z11" s="14">
        <f t="shared" si="13"/>
        <v>17</v>
      </c>
      <c r="AA11" s="18">
        <f t="shared" si="14"/>
        <v>0.294117647058824</v>
      </c>
    </row>
    <row r="12" s="54" customFormat="1" ht="16.8" customHeight="1" spans="1:27">
      <c r="A12" s="14" t="s">
        <v>85</v>
      </c>
      <c r="B12" s="14" t="s">
        <v>86</v>
      </c>
      <c r="C12" s="14" t="s">
        <v>76</v>
      </c>
      <c r="D12" s="14" t="s">
        <v>32</v>
      </c>
      <c r="E12" s="14">
        <v>70</v>
      </c>
      <c r="F12" s="14">
        <v>-2</v>
      </c>
      <c r="G12" s="14">
        <f t="shared" si="0"/>
        <v>68</v>
      </c>
      <c r="H12" s="14">
        <f t="shared" si="1"/>
        <v>87</v>
      </c>
      <c r="I12" s="14">
        <f t="shared" si="2"/>
        <v>23.448275862069</v>
      </c>
      <c r="J12" s="17">
        <v>3.73</v>
      </c>
      <c r="K12" s="14">
        <f t="shared" si="8"/>
        <v>4.36</v>
      </c>
      <c r="L12" s="14">
        <f t="shared" si="9"/>
        <v>38.4977064220183</v>
      </c>
      <c r="M12" s="14" t="s">
        <v>73</v>
      </c>
      <c r="N12" s="14" t="s">
        <v>73</v>
      </c>
      <c r="O12" s="14">
        <v>40</v>
      </c>
      <c r="P12" s="14">
        <f t="shared" si="10"/>
        <v>100</v>
      </c>
      <c r="Q12" s="14">
        <f t="shared" si="11"/>
        <v>6</v>
      </c>
      <c r="R12" s="14">
        <f t="shared" si="12"/>
        <v>44.4977064220183</v>
      </c>
      <c r="S12" s="14">
        <v>30</v>
      </c>
      <c r="T12" s="14">
        <v>0</v>
      </c>
      <c r="U12" s="14">
        <f t="shared" si="3"/>
        <v>30</v>
      </c>
      <c r="V12" s="14">
        <f t="shared" si="4"/>
        <v>55</v>
      </c>
      <c r="W12" s="14">
        <f t="shared" si="5"/>
        <v>5.45454545454545</v>
      </c>
      <c r="X12" s="14">
        <f t="shared" si="6"/>
        <v>73.4005277386328</v>
      </c>
      <c r="Y12" s="14">
        <f t="shared" si="7"/>
        <v>9</v>
      </c>
      <c r="Z12" s="14">
        <f t="shared" si="13"/>
        <v>17</v>
      </c>
      <c r="AA12" s="18">
        <f t="shared" si="14"/>
        <v>0.529411764705882</v>
      </c>
    </row>
    <row r="13" s="54" customFormat="1" ht="16.8" customHeight="1" spans="1:27">
      <c r="A13" s="14" t="s">
        <v>87</v>
      </c>
      <c r="B13" s="14" t="s">
        <v>88</v>
      </c>
      <c r="C13" s="14" t="s">
        <v>76</v>
      </c>
      <c r="D13" s="14" t="s">
        <v>32</v>
      </c>
      <c r="E13" s="14">
        <v>70</v>
      </c>
      <c r="F13" s="14">
        <v>2.5</v>
      </c>
      <c r="G13" s="14">
        <f t="shared" si="0"/>
        <v>72.5</v>
      </c>
      <c r="H13" s="14">
        <f t="shared" si="1"/>
        <v>87</v>
      </c>
      <c r="I13" s="14">
        <f t="shared" si="2"/>
        <v>25</v>
      </c>
      <c r="J13" s="17">
        <v>4.06</v>
      </c>
      <c r="K13" s="14">
        <f t="shared" si="8"/>
        <v>4.36</v>
      </c>
      <c r="L13" s="14">
        <f t="shared" si="9"/>
        <v>41.9036697247706</v>
      </c>
      <c r="M13" s="14" t="s">
        <v>73</v>
      </c>
      <c r="N13" s="14" t="s">
        <v>73</v>
      </c>
      <c r="O13" s="14">
        <v>10</v>
      </c>
      <c r="P13" s="14">
        <f t="shared" si="10"/>
        <v>100</v>
      </c>
      <c r="Q13" s="14">
        <f t="shared" si="11"/>
        <v>1.5</v>
      </c>
      <c r="R13" s="14">
        <f t="shared" si="12"/>
        <v>43.4036697247706</v>
      </c>
      <c r="S13" s="14">
        <v>30</v>
      </c>
      <c r="T13" s="14">
        <v>0</v>
      </c>
      <c r="U13" s="14">
        <f t="shared" si="3"/>
        <v>30</v>
      </c>
      <c r="V13" s="14">
        <f t="shared" si="4"/>
        <v>55</v>
      </c>
      <c r="W13" s="14">
        <f t="shared" si="5"/>
        <v>5.45454545454545</v>
      </c>
      <c r="X13" s="14">
        <f t="shared" si="6"/>
        <v>73.8582151793161</v>
      </c>
      <c r="Y13" s="14">
        <f t="shared" si="7"/>
        <v>8</v>
      </c>
      <c r="Z13" s="14">
        <f t="shared" si="13"/>
        <v>17</v>
      </c>
      <c r="AA13" s="18">
        <f t="shared" si="14"/>
        <v>0.470588235294118</v>
      </c>
    </row>
    <row r="14" s="54" customFormat="1" ht="16.8" customHeight="1" spans="1:27">
      <c r="A14" s="14" t="s">
        <v>89</v>
      </c>
      <c r="B14" s="14" t="s">
        <v>90</v>
      </c>
      <c r="C14" s="14" t="s">
        <v>76</v>
      </c>
      <c r="D14" s="14" t="s">
        <v>32</v>
      </c>
      <c r="E14" s="14">
        <v>70</v>
      </c>
      <c r="F14" s="14">
        <v>2</v>
      </c>
      <c r="G14" s="14">
        <f t="shared" si="0"/>
        <v>72</v>
      </c>
      <c r="H14" s="14">
        <f t="shared" si="1"/>
        <v>87</v>
      </c>
      <c r="I14" s="14">
        <f t="shared" si="2"/>
        <v>24.8275862068966</v>
      </c>
      <c r="J14" s="17">
        <v>4.27</v>
      </c>
      <c r="K14" s="14">
        <f t="shared" si="8"/>
        <v>4.36</v>
      </c>
      <c r="L14" s="14">
        <f t="shared" si="9"/>
        <v>44.0711009174312</v>
      </c>
      <c r="M14" s="14" t="s">
        <v>73</v>
      </c>
      <c r="N14" s="14" t="s">
        <v>73</v>
      </c>
      <c r="O14" s="14">
        <v>0</v>
      </c>
      <c r="P14" s="14">
        <f t="shared" si="10"/>
        <v>100</v>
      </c>
      <c r="Q14" s="14">
        <f t="shared" si="11"/>
        <v>0</v>
      </c>
      <c r="R14" s="14">
        <f t="shared" si="12"/>
        <v>44.0711009174312</v>
      </c>
      <c r="S14" s="14">
        <v>30</v>
      </c>
      <c r="T14" s="14">
        <v>0</v>
      </c>
      <c r="U14" s="14">
        <f t="shared" si="3"/>
        <v>30</v>
      </c>
      <c r="V14" s="14">
        <f t="shared" si="4"/>
        <v>55</v>
      </c>
      <c r="W14" s="14">
        <f t="shared" si="5"/>
        <v>5.45454545454545</v>
      </c>
      <c r="X14" s="14">
        <f t="shared" si="6"/>
        <v>74.3532325788732</v>
      </c>
      <c r="Y14" s="14">
        <f t="shared" si="7"/>
        <v>7</v>
      </c>
      <c r="Z14" s="14">
        <f t="shared" si="13"/>
        <v>17</v>
      </c>
      <c r="AA14" s="18">
        <f t="shared" si="14"/>
        <v>0.411764705882353</v>
      </c>
    </row>
    <row r="15" s="54" customFormat="1" ht="16.8" customHeight="1" spans="1:27">
      <c r="A15" s="14" t="s">
        <v>91</v>
      </c>
      <c r="B15" s="14" t="s">
        <v>92</v>
      </c>
      <c r="C15" s="14" t="s">
        <v>76</v>
      </c>
      <c r="D15" s="14" t="s">
        <v>32</v>
      </c>
      <c r="E15" s="14">
        <v>70</v>
      </c>
      <c r="F15" s="14">
        <v>0</v>
      </c>
      <c r="G15" s="14">
        <f t="shared" si="0"/>
        <v>70</v>
      </c>
      <c r="H15" s="14">
        <f t="shared" si="1"/>
        <v>87</v>
      </c>
      <c r="I15" s="14">
        <f t="shared" si="2"/>
        <v>24.1379310344828</v>
      </c>
      <c r="J15" s="17">
        <v>4.23</v>
      </c>
      <c r="K15" s="14">
        <f t="shared" si="8"/>
        <v>4.36</v>
      </c>
      <c r="L15" s="14">
        <f t="shared" si="9"/>
        <v>43.6582568807339</v>
      </c>
      <c r="M15" s="14" t="s">
        <v>73</v>
      </c>
      <c r="N15" s="14" t="s">
        <v>73</v>
      </c>
      <c r="O15" s="14">
        <v>0</v>
      </c>
      <c r="P15" s="14">
        <f t="shared" si="10"/>
        <v>100</v>
      </c>
      <c r="Q15" s="14">
        <f t="shared" si="11"/>
        <v>0</v>
      </c>
      <c r="R15" s="14">
        <f t="shared" si="12"/>
        <v>43.6582568807339</v>
      </c>
      <c r="S15" s="14">
        <v>30</v>
      </c>
      <c r="T15" s="14">
        <v>0</v>
      </c>
      <c r="U15" s="14">
        <f t="shared" si="3"/>
        <v>30</v>
      </c>
      <c r="V15" s="14">
        <f t="shared" si="4"/>
        <v>55</v>
      </c>
      <c r="W15" s="14">
        <f t="shared" si="5"/>
        <v>5.45454545454545</v>
      </c>
      <c r="X15" s="14">
        <f t="shared" si="6"/>
        <v>73.2507333697622</v>
      </c>
      <c r="Y15" s="14">
        <f t="shared" si="7"/>
        <v>10</v>
      </c>
      <c r="Z15" s="14">
        <f t="shared" si="13"/>
        <v>17</v>
      </c>
      <c r="AA15" s="18">
        <f t="shared" si="14"/>
        <v>0.588235294117647</v>
      </c>
    </row>
    <row r="16" s="54" customFormat="1" ht="16.8" customHeight="1" spans="1:27">
      <c r="A16" s="14" t="s">
        <v>93</v>
      </c>
      <c r="B16" s="14" t="s">
        <v>94</v>
      </c>
      <c r="C16" s="14" t="s">
        <v>76</v>
      </c>
      <c r="D16" s="14" t="s">
        <v>32</v>
      </c>
      <c r="E16" s="14">
        <v>70</v>
      </c>
      <c r="F16" s="14">
        <v>1</v>
      </c>
      <c r="G16" s="14">
        <f t="shared" si="0"/>
        <v>71</v>
      </c>
      <c r="H16" s="14">
        <f t="shared" si="1"/>
        <v>87</v>
      </c>
      <c r="I16" s="14">
        <f t="shared" si="2"/>
        <v>24.4827586206897</v>
      </c>
      <c r="J16" s="17">
        <v>4.18</v>
      </c>
      <c r="K16" s="14">
        <f t="shared" si="8"/>
        <v>4.36</v>
      </c>
      <c r="L16" s="14">
        <f t="shared" si="9"/>
        <v>43.1422018348624</v>
      </c>
      <c r="M16" s="14" t="s">
        <v>73</v>
      </c>
      <c r="N16" s="14" t="s">
        <v>73</v>
      </c>
      <c r="O16" s="14">
        <v>0</v>
      </c>
      <c r="P16" s="14">
        <f t="shared" si="10"/>
        <v>100</v>
      </c>
      <c r="Q16" s="14">
        <f t="shared" si="11"/>
        <v>0</v>
      </c>
      <c r="R16" s="14">
        <f t="shared" si="12"/>
        <v>43.1422018348624</v>
      </c>
      <c r="S16" s="14">
        <v>30</v>
      </c>
      <c r="T16" s="14">
        <v>0</v>
      </c>
      <c r="U16" s="14">
        <f t="shared" si="3"/>
        <v>30</v>
      </c>
      <c r="V16" s="14">
        <f t="shared" si="4"/>
        <v>55</v>
      </c>
      <c r="W16" s="14">
        <f t="shared" si="5"/>
        <v>5.45454545454545</v>
      </c>
      <c r="X16" s="14">
        <f t="shared" si="6"/>
        <v>73.0795059100975</v>
      </c>
      <c r="Y16" s="14">
        <f t="shared" si="7"/>
        <v>11</v>
      </c>
      <c r="Z16" s="14">
        <f t="shared" si="13"/>
        <v>17</v>
      </c>
      <c r="AA16" s="18">
        <f t="shared" si="14"/>
        <v>0.647058823529412</v>
      </c>
    </row>
    <row r="17" s="54" customFormat="1" ht="16.8" customHeight="1" spans="1:27">
      <c r="A17" s="14" t="s">
        <v>95</v>
      </c>
      <c r="B17" s="14" t="s">
        <v>96</v>
      </c>
      <c r="C17" s="14" t="s">
        <v>76</v>
      </c>
      <c r="D17" s="14" t="s">
        <v>32</v>
      </c>
      <c r="E17" s="14">
        <v>70</v>
      </c>
      <c r="F17" s="14">
        <v>0</v>
      </c>
      <c r="G17" s="14">
        <f t="shared" si="0"/>
        <v>70</v>
      </c>
      <c r="H17" s="14">
        <f t="shared" si="1"/>
        <v>87</v>
      </c>
      <c r="I17" s="14">
        <f t="shared" si="2"/>
        <v>24.1379310344828</v>
      </c>
      <c r="J17" s="17">
        <v>4.17</v>
      </c>
      <c r="K17" s="14">
        <f t="shared" si="8"/>
        <v>4.36</v>
      </c>
      <c r="L17" s="14">
        <f t="shared" si="9"/>
        <v>43.0389908256881</v>
      </c>
      <c r="M17" s="14" t="s">
        <v>73</v>
      </c>
      <c r="N17" s="14" t="s">
        <v>73</v>
      </c>
      <c r="O17" s="14">
        <v>0</v>
      </c>
      <c r="P17" s="14">
        <f t="shared" si="10"/>
        <v>100</v>
      </c>
      <c r="Q17" s="14">
        <f t="shared" si="11"/>
        <v>0</v>
      </c>
      <c r="R17" s="14">
        <f t="shared" si="12"/>
        <v>43.0389908256881</v>
      </c>
      <c r="S17" s="14">
        <v>30</v>
      </c>
      <c r="T17" s="14">
        <v>0</v>
      </c>
      <c r="U17" s="14">
        <f t="shared" si="3"/>
        <v>30</v>
      </c>
      <c r="V17" s="14">
        <f t="shared" si="4"/>
        <v>55</v>
      </c>
      <c r="W17" s="14">
        <f t="shared" si="5"/>
        <v>5.45454545454545</v>
      </c>
      <c r="X17" s="14">
        <f t="shared" si="6"/>
        <v>72.6314673147163</v>
      </c>
      <c r="Y17" s="14">
        <f t="shared" si="7"/>
        <v>12</v>
      </c>
      <c r="Z17" s="14">
        <f t="shared" si="13"/>
        <v>17</v>
      </c>
      <c r="AA17" s="18">
        <f t="shared" si="14"/>
        <v>0.705882352941177</v>
      </c>
    </row>
    <row r="18" s="54" customFormat="1" ht="16.8" customHeight="1" spans="1:27">
      <c r="A18" s="14" t="s">
        <v>97</v>
      </c>
      <c r="B18" s="14" t="s">
        <v>98</v>
      </c>
      <c r="C18" s="14" t="s">
        <v>76</v>
      </c>
      <c r="D18" s="14" t="s">
        <v>32</v>
      </c>
      <c r="E18" s="14">
        <v>69</v>
      </c>
      <c r="F18" s="14">
        <v>-2</v>
      </c>
      <c r="G18" s="14">
        <f t="shared" si="0"/>
        <v>67</v>
      </c>
      <c r="H18" s="14">
        <f t="shared" si="1"/>
        <v>87</v>
      </c>
      <c r="I18" s="14">
        <f t="shared" si="2"/>
        <v>23.1034482758621</v>
      </c>
      <c r="J18" s="17">
        <v>4.24</v>
      </c>
      <c r="K18" s="14">
        <f t="shared" si="8"/>
        <v>4.36</v>
      </c>
      <c r="L18" s="14">
        <f t="shared" si="9"/>
        <v>43.7614678899083</v>
      </c>
      <c r="M18" s="14" t="s">
        <v>73</v>
      </c>
      <c r="N18" s="14" t="s">
        <v>73</v>
      </c>
      <c r="O18" s="14">
        <v>0</v>
      </c>
      <c r="P18" s="14">
        <f t="shared" si="10"/>
        <v>100</v>
      </c>
      <c r="Q18" s="14">
        <f t="shared" si="11"/>
        <v>0</v>
      </c>
      <c r="R18" s="14">
        <f t="shared" si="12"/>
        <v>43.7614678899083</v>
      </c>
      <c r="S18" s="14">
        <v>30</v>
      </c>
      <c r="T18" s="14">
        <v>0</v>
      </c>
      <c r="U18" s="14">
        <f t="shared" si="3"/>
        <v>30</v>
      </c>
      <c r="V18" s="14">
        <f t="shared" si="4"/>
        <v>55</v>
      </c>
      <c r="W18" s="14">
        <f t="shared" si="5"/>
        <v>5.45454545454545</v>
      </c>
      <c r="X18" s="14">
        <f t="shared" si="6"/>
        <v>72.3194616203158</v>
      </c>
      <c r="Y18" s="14">
        <f t="shared" si="7"/>
        <v>13</v>
      </c>
      <c r="Z18" s="14">
        <f t="shared" si="13"/>
        <v>17</v>
      </c>
      <c r="AA18" s="18">
        <f t="shared" si="14"/>
        <v>0.764705882352941</v>
      </c>
    </row>
    <row r="19" s="54" customFormat="1" ht="16.8" customHeight="1" spans="1:27">
      <c r="A19" s="14" t="s">
        <v>99</v>
      </c>
      <c r="B19" s="14" t="s">
        <v>100</v>
      </c>
      <c r="C19" s="14" t="s">
        <v>76</v>
      </c>
      <c r="D19" s="14" t="s">
        <v>32</v>
      </c>
      <c r="E19" s="14">
        <v>70</v>
      </c>
      <c r="F19" s="14">
        <v>-3</v>
      </c>
      <c r="G19" s="14">
        <f t="shared" si="0"/>
        <v>67</v>
      </c>
      <c r="H19" s="14">
        <f t="shared" si="1"/>
        <v>87</v>
      </c>
      <c r="I19" s="14">
        <f t="shared" si="2"/>
        <v>23.1034482758621</v>
      </c>
      <c r="J19" s="17">
        <v>3.9</v>
      </c>
      <c r="K19" s="14">
        <f t="shared" si="8"/>
        <v>4.36</v>
      </c>
      <c r="L19" s="14">
        <f t="shared" si="9"/>
        <v>40.2522935779816</v>
      </c>
      <c r="M19" s="14" t="s">
        <v>73</v>
      </c>
      <c r="N19" s="14" t="s">
        <v>73</v>
      </c>
      <c r="O19" s="14">
        <v>0</v>
      </c>
      <c r="P19" s="14">
        <f t="shared" si="10"/>
        <v>100</v>
      </c>
      <c r="Q19" s="14">
        <f t="shared" si="11"/>
        <v>0</v>
      </c>
      <c r="R19" s="14">
        <f t="shared" si="12"/>
        <v>40.2522935779816</v>
      </c>
      <c r="S19" s="14">
        <v>30</v>
      </c>
      <c r="T19" s="14">
        <v>0</v>
      </c>
      <c r="U19" s="14">
        <f t="shared" si="3"/>
        <v>30</v>
      </c>
      <c r="V19" s="14">
        <f t="shared" si="4"/>
        <v>55</v>
      </c>
      <c r="W19" s="14">
        <f t="shared" si="5"/>
        <v>5.45454545454545</v>
      </c>
      <c r="X19" s="14">
        <f t="shared" si="6"/>
        <v>68.8102873083892</v>
      </c>
      <c r="Y19" s="14">
        <f t="shared" si="7"/>
        <v>14</v>
      </c>
      <c r="Z19" s="14">
        <f t="shared" si="13"/>
        <v>17</v>
      </c>
      <c r="AA19" s="18">
        <f t="shared" si="14"/>
        <v>0.823529411764706</v>
      </c>
    </row>
    <row r="20" s="54" customFormat="1" ht="16.8" customHeight="1" spans="1:27">
      <c r="A20" s="14" t="s">
        <v>101</v>
      </c>
      <c r="B20" s="14" t="s">
        <v>102</v>
      </c>
      <c r="C20" s="14" t="s">
        <v>76</v>
      </c>
      <c r="D20" s="14" t="s">
        <v>32</v>
      </c>
      <c r="E20" s="14">
        <v>70</v>
      </c>
      <c r="F20" s="14">
        <v>0</v>
      </c>
      <c r="G20" s="14">
        <f t="shared" si="0"/>
        <v>70</v>
      </c>
      <c r="H20" s="14">
        <f t="shared" si="1"/>
        <v>87</v>
      </c>
      <c r="I20" s="14">
        <f t="shared" si="2"/>
        <v>24.1379310344828</v>
      </c>
      <c r="J20" s="17">
        <v>3.46</v>
      </c>
      <c r="K20" s="14">
        <f t="shared" si="8"/>
        <v>4.36</v>
      </c>
      <c r="L20" s="14">
        <f t="shared" si="9"/>
        <v>35.7110091743119</v>
      </c>
      <c r="M20" s="14" t="s">
        <v>73</v>
      </c>
      <c r="N20" s="14" t="s">
        <v>73</v>
      </c>
      <c r="O20" s="14">
        <v>0</v>
      </c>
      <c r="P20" s="14">
        <f t="shared" si="10"/>
        <v>100</v>
      </c>
      <c r="Q20" s="14">
        <f t="shared" si="11"/>
        <v>0</v>
      </c>
      <c r="R20" s="14">
        <f t="shared" si="12"/>
        <v>35.7110091743119</v>
      </c>
      <c r="S20" s="14">
        <v>30</v>
      </c>
      <c r="T20" s="14">
        <v>0</v>
      </c>
      <c r="U20" s="14">
        <f t="shared" si="3"/>
        <v>30</v>
      </c>
      <c r="V20" s="14">
        <f t="shared" si="4"/>
        <v>55</v>
      </c>
      <c r="W20" s="14">
        <f t="shared" si="5"/>
        <v>5.45454545454545</v>
      </c>
      <c r="X20" s="14">
        <f t="shared" si="6"/>
        <v>65.3034856633401</v>
      </c>
      <c r="Y20" s="14">
        <f t="shared" si="7"/>
        <v>15</v>
      </c>
      <c r="Z20" s="14">
        <f t="shared" si="13"/>
        <v>17</v>
      </c>
      <c r="AA20" s="18">
        <f t="shared" si="14"/>
        <v>0.882352941176471</v>
      </c>
    </row>
    <row r="21" s="54" customFormat="1" ht="16.8" customHeight="1" spans="1:27">
      <c r="A21" s="14" t="s">
        <v>103</v>
      </c>
      <c r="B21" s="14" t="s">
        <v>104</v>
      </c>
      <c r="C21" s="14" t="s">
        <v>72</v>
      </c>
      <c r="D21" s="14" t="s">
        <v>32</v>
      </c>
      <c r="E21" s="14">
        <v>70</v>
      </c>
      <c r="F21" s="14">
        <v>9</v>
      </c>
      <c r="G21" s="14">
        <f t="shared" si="0"/>
        <v>79</v>
      </c>
      <c r="H21" s="14">
        <f t="shared" si="1"/>
        <v>87</v>
      </c>
      <c r="I21" s="14">
        <f t="shared" si="2"/>
        <v>27.2413793103448</v>
      </c>
      <c r="J21" s="14" t="s">
        <v>73</v>
      </c>
      <c r="K21" s="14" t="s">
        <v>73</v>
      </c>
      <c r="L21" s="14" t="s">
        <v>73</v>
      </c>
      <c r="M21" s="14">
        <v>14</v>
      </c>
      <c r="N21" s="14">
        <v>15</v>
      </c>
      <c r="O21" s="14">
        <v>10</v>
      </c>
      <c r="P21" s="14">
        <v>100</v>
      </c>
      <c r="Q21" s="14">
        <f>(O21/P21)*45</f>
        <v>4.5</v>
      </c>
      <c r="R21" s="14">
        <f>(M21/N21)*15+Q21</f>
        <v>18.5</v>
      </c>
      <c r="S21" s="14">
        <v>30</v>
      </c>
      <c r="T21" s="14">
        <v>0</v>
      </c>
      <c r="U21" s="14">
        <f t="shared" si="3"/>
        <v>30</v>
      </c>
      <c r="V21" s="14">
        <f t="shared" si="4"/>
        <v>55</v>
      </c>
      <c r="W21" s="14">
        <f t="shared" si="5"/>
        <v>5.45454545454545</v>
      </c>
      <c r="X21" s="14">
        <f t="shared" si="6"/>
        <v>51.1959247648903</v>
      </c>
      <c r="Y21" s="14">
        <f t="shared" si="7"/>
        <v>16</v>
      </c>
      <c r="Z21" s="14">
        <f t="shared" si="13"/>
        <v>17</v>
      </c>
      <c r="AA21" s="18">
        <f t="shared" si="14"/>
        <v>0.941176470588235</v>
      </c>
    </row>
    <row r="22" s="54" customFormat="1" ht="16.8" customHeight="1" spans="1:27">
      <c r="A22" s="14" t="s">
        <v>105</v>
      </c>
      <c r="B22" s="70" t="s">
        <v>106</v>
      </c>
      <c r="C22" s="14" t="s">
        <v>76</v>
      </c>
      <c r="D22" s="14" t="s">
        <v>32</v>
      </c>
      <c r="E22" s="14">
        <v>70</v>
      </c>
      <c r="F22" s="14">
        <v>0</v>
      </c>
      <c r="G22" s="14">
        <f t="shared" si="0"/>
        <v>70</v>
      </c>
      <c r="H22" s="14">
        <f t="shared" si="1"/>
        <v>87</v>
      </c>
      <c r="I22" s="14">
        <f t="shared" si="2"/>
        <v>24.1379310344828</v>
      </c>
      <c r="J22" s="14" t="s">
        <v>73</v>
      </c>
      <c r="K22" s="14" t="s">
        <v>73</v>
      </c>
      <c r="L22" s="14" t="s">
        <v>73</v>
      </c>
      <c r="M22" s="14">
        <v>15</v>
      </c>
      <c r="N22" s="14">
        <v>15</v>
      </c>
      <c r="O22" s="14">
        <v>0</v>
      </c>
      <c r="P22" s="14">
        <v>100</v>
      </c>
      <c r="Q22" s="14">
        <f>(O22/P22)*45</f>
        <v>0</v>
      </c>
      <c r="R22" s="14">
        <f>(M22/N22)*15+Q22</f>
        <v>15</v>
      </c>
      <c r="S22" s="14">
        <v>30</v>
      </c>
      <c r="T22" s="14">
        <v>0</v>
      </c>
      <c r="U22" s="14">
        <f t="shared" si="3"/>
        <v>30</v>
      </c>
      <c r="V22" s="14">
        <f t="shared" si="4"/>
        <v>55</v>
      </c>
      <c r="W22" s="14">
        <f t="shared" si="5"/>
        <v>5.45454545454545</v>
      </c>
      <c r="X22" s="14">
        <f t="shared" si="6"/>
        <v>44.5924764890282</v>
      </c>
      <c r="Y22" s="14">
        <f t="shared" si="7"/>
        <v>17</v>
      </c>
      <c r="Z22" s="14">
        <f t="shared" si="13"/>
        <v>17</v>
      </c>
      <c r="AA22" s="18">
        <f t="shared" si="14"/>
        <v>1</v>
      </c>
    </row>
  </sheetData>
  <mergeCells count="14">
    <mergeCell ref="A1:AA1"/>
    <mergeCell ref="A2:AA2"/>
    <mergeCell ref="A3:AA3"/>
    <mergeCell ref="E4:I4"/>
    <mergeCell ref="J4:R4"/>
    <mergeCell ref="S4:W4"/>
    <mergeCell ref="A4:A5"/>
    <mergeCell ref="B4:B5"/>
    <mergeCell ref="C4:C5"/>
    <mergeCell ref="D4:D5"/>
    <mergeCell ref="X4:X5"/>
    <mergeCell ref="Y4:Y5"/>
    <mergeCell ref="Z4:Z5"/>
    <mergeCell ref="AA4:AA5"/>
  </mergeCells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6"/>
  <sheetViews>
    <sheetView zoomScale="85" zoomScaleNormal="85" topLeftCell="A5" workbookViewId="0">
      <selection activeCell="A37" sqref="$A37:$XFD37"/>
    </sheetView>
  </sheetViews>
  <sheetFormatPr defaultColWidth="9.23333333333333" defaultRowHeight="13.5"/>
  <cols>
    <col min="1" max="1" width="8.23333333333333" customWidth="1"/>
    <col min="2" max="2" width="14.3833333333333" customWidth="1"/>
    <col min="3" max="3" width="16" customWidth="1"/>
    <col min="4" max="4" width="13.6333333333333" customWidth="1"/>
    <col min="5" max="8" width="8.75" customWidth="1"/>
    <col min="9" max="9" width="12.6333333333333" customWidth="1"/>
    <col min="10" max="13" width="8.75" customWidth="1"/>
    <col min="14" max="14" width="12.6333333333333" customWidth="1"/>
    <col min="15" max="15" width="8.75" customWidth="1"/>
    <col min="16" max="16" width="6.38333333333333" customWidth="1"/>
    <col min="17" max="18" width="8.75" customWidth="1"/>
    <col min="19" max="19" width="13.6333333333333" customWidth="1"/>
    <col min="20" max="20" width="12.6333333333333" customWidth="1"/>
    <col min="21" max="23" width="8.75" customWidth="1"/>
  </cols>
  <sheetData>
    <row r="1" ht="18.75" spans="1:23">
      <c r="A1" s="38" t="s">
        <v>107</v>
      </c>
      <c r="B1" s="39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3">
      <c r="A2" s="22" t="s">
        <v>108</v>
      </c>
      <c r="B2" s="41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</row>
    <row r="3" ht="14.25" spans="1:23">
      <c r="A3" s="42" t="s">
        <v>2</v>
      </c>
      <c r="B3" s="43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</row>
    <row r="4" spans="1:23">
      <c r="A4" s="44" t="s">
        <v>3</v>
      </c>
      <c r="B4" s="45" t="s">
        <v>4</v>
      </c>
      <c r="C4" s="46" t="s">
        <v>5</v>
      </c>
      <c r="D4" s="34" t="s">
        <v>6</v>
      </c>
      <c r="E4" s="34" t="s">
        <v>7</v>
      </c>
      <c r="F4" s="34"/>
      <c r="G4" s="34"/>
      <c r="H4" s="34"/>
      <c r="I4" s="34"/>
      <c r="J4" s="52" t="s">
        <v>8</v>
      </c>
      <c r="K4" s="52"/>
      <c r="L4" s="52"/>
      <c r="M4" s="34"/>
      <c r="N4" s="34"/>
      <c r="O4" s="34" t="s">
        <v>9</v>
      </c>
      <c r="P4" s="34"/>
      <c r="Q4" s="34"/>
      <c r="R4" s="34"/>
      <c r="S4" s="34"/>
      <c r="T4" s="34" t="s">
        <v>10</v>
      </c>
      <c r="U4" s="34" t="s">
        <v>11</v>
      </c>
      <c r="V4" s="34" t="s">
        <v>12</v>
      </c>
      <c r="W4" s="34" t="s">
        <v>13</v>
      </c>
    </row>
    <row r="5" ht="48" spans="1:23">
      <c r="A5" s="47"/>
      <c r="B5" s="48"/>
      <c r="C5" s="49"/>
      <c r="D5" s="50"/>
      <c r="E5" s="50" t="s">
        <v>14</v>
      </c>
      <c r="F5" s="50" t="s">
        <v>15</v>
      </c>
      <c r="G5" s="50" t="s">
        <v>16</v>
      </c>
      <c r="H5" s="50" t="s">
        <v>17</v>
      </c>
      <c r="I5" s="53" t="s">
        <v>18</v>
      </c>
      <c r="J5" s="50" t="s">
        <v>19</v>
      </c>
      <c r="K5" s="50" t="s">
        <v>20</v>
      </c>
      <c r="L5" s="50" t="s">
        <v>21</v>
      </c>
      <c r="M5" s="50" t="s">
        <v>22</v>
      </c>
      <c r="N5" s="53" t="s">
        <v>23</v>
      </c>
      <c r="O5" s="50" t="s">
        <v>24</v>
      </c>
      <c r="P5" s="50" t="s">
        <v>25</v>
      </c>
      <c r="Q5" s="50" t="s">
        <v>26</v>
      </c>
      <c r="R5" s="50" t="s">
        <v>27</v>
      </c>
      <c r="S5" s="53" t="s">
        <v>28</v>
      </c>
      <c r="T5" s="50"/>
      <c r="U5" s="50"/>
      <c r="V5" s="50"/>
      <c r="W5" s="50"/>
    </row>
    <row r="6" ht="16.8" customHeight="1" spans="1:23">
      <c r="A6" s="14" t="s">
        <v>109</v>
      </c>
      <c r="B6" s="51">
        <v>202320501117</v>
      </c>
      <c r="C6" s="14" t="s">
        <v>110</v>
      </c>
      <c r="D6" s="14" t="s">
        <v>32</v>
      </c>
      <c r="E6" s="14">
        <v>70</v>
      </c>
      <c r="F6" s="14">
        <v>0.6</v>
      </c>
      <c r="G6" s="14">
        <f>E6+F6</f>
        <v>70.6</v>
      </c>
      <c r="H6" s="14">
        <f t="shared" ref="H6:H56" si="0">MAX(G$6:G$123)</f>
        <v>97</v>
      </c>
      <c r="I6" s="14">
        <f t="shared" ref="I6:I56" si="1">(G6/H6)*30</f>
        <v>21.8350515463918</v>
      </c>
      <c r="J6" s="14">
        <v>15</v>
      </c>
      <c r="K6" s="14">
        <v>15</v>
      </c>
      <c r="L6" s="14">
        <v>140</v>
      </c>
      <c r="M6" s="14">
        <f t="shared" ref="M6:M56" si="2">MAX(L$6:L$123)</f>
        <v>140</v>
      </c>
      <c r="N6" s="14">
        <f t="shared" ref="N6:N56" si="3">(J6/K6)*15+(L6/M6)*45</f>
        <v>60</v>
      </c>
      <c r="O6" s="14">
        <v>30</v>
      </c>
      <c r="P6" s="14">
        <v>0</v>
      </c>
      <c r="Q6" s="14">
        <f>O6+P6</f>
        <v>30</v>
      </c>
      <c r="R6" s="14">
        <f t="shared" ref="R6:R56" si="4">MAX(Q$6:Q$123)</f>
        <v>42.22</v>
      </c>
      <c r="S6" s="14">
        <f t="shared" ref="S6:S56" si="5">(Q6/R6)*10</f>
        <v>7.10563713879678</v>
      </c>
      <c r="T6" s="14">
        <f t="shared" ref="T6:T56" si="6">I6+N6+S6</f>
        <v>88.9406886851885</v>
      </c>
      <c r="U6" s="14">
        <f t="shared" ref="U6:U56" si="7">RANK(T6,T$6:T$56)</f>
        <v>1</v>
      </c>
      <c r="V6" s="14">
        <f t="shared" ref="V6:V38" si="8">MAX(U6:U56)</f>
        <v>51</v>
      </c>
      <c r="W6" s="18">
        <f t="shared" ref="W6:W38" si="9">U6/V6</f>
        <v>0.0196078431372549</v>
      </c>
    </row>
    <row r="7" ht="16.8" customHeight="1" spans="1:23">
      <c r="A7" s="14" t="s">
        <v>111</v>
      </c>
      <c r="B7" s="51">
        <v>202310100112</v>
      </c>
      <c r="C7" s="14" t="s">
        <v>112</v>
      </c>
      <c r="D7" s="14" t="s">
        <v>32</v>
      </c>
      <c r="E7" s="14">
        <v>70</v>
      </c>
      <c r="F7" s="14">
        <v>27</v>
      </c>
      <c r="G7" s="14">
        <f>E7+F7</f>
        <v>97</v>
      </c>
      <c r="H7" s="14">
        <f t="shared" si="0"/>
        <v>97</v>
      </c>
      <c r="I7" s="14">
        <f t="shared" si="1"/>
        <v>30</v>
      </c>
      <c r="J7" s="14">
        <v>15</v>
      </c>
      <c r="K7" s="14">
        <v>15</v>
      </c>
      <c r="L7" s="14">
        <v>49</v>
      </c>
      <c r="M7" s="14">
        <f t="shared" si="2"/>
        <v>140</v>
      </c>
      <c r="N7" s="14">
        <f t="shared" si="3"/>
        <v>30.75</v>
      </c>
      <c r="O7" s="14">
        <v>30</v>
      </c>
      <c r="P7" s="14">
        <v>0</v>
      </c>
      <c r="Q7" s="14">
        <f>O7+P7</f>
        <v>30</v>
      </c>
      <c r="R7" s="14">
        <f t="shared" si="4"/>
        <v>42.22</v>
      </c>
      <c r="S7" s="14">
        <f t="shared" si="5"/>
        <v>7.10563713879678</v>
      </c>
      <c r="T7" s="14">
        <f t="shared" si="6"/>
        <v>67.8556371387968</v>
      </c>
      <c r="U7" s="14">
        <f t="shared" si="7"/>
        <v>2</v>
      </c>
      <c r="V7" s="14">
        <f t="shared" si="8"/>
        <v>51</v>
      </c>
      <c r="W7" s="18">
        <f t="shared" si="9"/>
        <v>0.0392156862745098</v>
      </c>
    </row>
    <row r="8" ht="16.8" customHeight="1" spans="1:23">
      <c r="A8" s="14" t="s">
        <v>113</v>
      </c>
      <c r="B8" s="51">
        <v>202320501114</v>
      </c>
      <c r="C8" s="14" t="s">
        <v>110</v>
      </c>
      <c r="D8" s="14" t="s">
        <v>32</v>
      </c>
      <c r="E8" s="14">
        <v>70</v>
      </c>
      <c r="F8" s="14">
        <f>8+3+4+3.6</f>
        <v>18.6</v>
      </c>
      <c r="G8" s="14">
        <f>E8+F8</f>
        <v>88.6</v>
      </c>
      <c r="H8" s="14">
        <f t="shared" si="0"/>
        <v>97</v>
      </c>
      <c r="I8" s="14">
        <f t="shared" si="1"/>
        <v>27.4020618556701</v>
      </c>
      <c r="J8" s="14">
        <v>15</v>
      </c>
      <c r="K8" s="14">
        <v>15</v>
      </c>
      <c r="L8" s="14">
        <v>45</v>
      </c>
      <c r="M8" s="14">
        <f t="shared" si="2"/>
        <v>140</v>
      </c>
      <c r="N8" s="14">
        <f t="shared" si="3"/>
        <v>29.4642857142857</v>
      </c>
      <c r="O8" s="14">
        <v>30</v>
      </c>
      <c r="P8" s="14">
        <v>4</v>
      </c>
      <c r="Q8" s="14">
        <f>O8+P8</f>
        <v>34</v>
      </c>
      <c r="R8" s="14">
        <f t="shared" si="4"/>
        <v>42.22</v>
      </c>
      <c r="S8" s="14">
        <f t="shared" si="5"/>
        <v>8.05305542396968</v>
      </c>
      <c r="T8" s="14">
        <f t="shared" si="6"/>
        <v>64.9194029939255</v>
      </c>
      <c r="U8" s="14">
        <f t="shared" si="7"/>
        <v>3</v>
      </c>
      <c r="V8" s="14">
        <f t="shared" si="8"/>
        <v>51</v>
      </c>
      <c r="W8" s="18">
        <f t="shared" si="9"/>
        <v>0.0588235294117647</v>
      </c>
    </row>
    <row r="9" ht="16.8" customHeight="1" spans="1:23">
      <c r="A9" s="14" t="s">
        <v>114</v>
      </c>
      <c r="B9" s="51">
        <v>202320501109</v>
      </c>
      <c r="C9" s="14" t="s">
        <v>110</v>
      </c>
      <c r="D9" s="14" t="s">
        <v>32</v>
      </c>
      <c r="E9" s="14">
        <v>70</v>
      </c>
      <c r="F9" s="14">
        <v>4.8</v>
      </c>
      <c r="G9" s="14">
        <f>E9+F9</f>
        <v>74.8</v>
      </c>
      <c r="H9" s="14">
        <f t="shared" si="0"/>
        <v>97</v>
      </c>
      <c r="I9" s="14">
        <f t="shared" si="1"/>
        <v>23.1340206185567</v>
      </c>
      <c r="J9" s="14">
        <v>15</v>
      </c>
      <c r="K9" s="14">
        <v>15</v>
      </c>
      <c r="L9" s="14">
        <v>41.25</v>
      </c>
      <c r="M9" s="14">
        <f t="shared" si="2"/>
        <v>140</v>
      </c>
      <c r="N9" s="14">
        <f t="shared" si="3"/>
        <v>28.2589285714286</v>
      </c>
      <c r="O9" s="14">
        <v>30</v>
      </c>
      <c r="P9" s="14">
        <v>0</v>
      </c>
      <c r="Q9" s="14">
        <f>O9+P9</f>
        <v>30</v>
      </c>
      <c r="R9" s="14">
        <f t="shared" si="4"/>
        <v>42.22</v>
      </c>
      <c r="S9" s="14">
        <f t="shared" si="5"/>
        <v>7.10563713879678</v>
      </c>
      <c r="T9" s="14">
        <f t="shared" si="6"/>
        <v>58.498586328782</v>
      </c>
      <c r="U9" s="14">
        <f t="shared" si="7"/>
        <v>4</v>
      </c>
      <c r="V9" s="14">
        <f t="shared" si="8"/>
        <v>51</v>
      </c>
      <c r="W9" s="18">
        <f t="shared" si="9"/>
        <v>0.0784313725490196</v>
      </c>
    </row>
    <row r="10" ht="16.8" customHeight="1" spans="1:23">
      <c r="A10" s="14" t="s">
        <v>115</v>
      </c>
      <c r="B10" s="70" t="s">
        <v>116</v>
      </c>
      <c r="C10" s="14" t="s">
        <v>110</v>
      </c>
      <c r="D10" s="14" t="s">
        <v>32</v>
      </c>
      <c r="E10" s="14">
        <v>70</v>
      </c>
      <c r="F10" s="14">
        <v>22.3</v>
      </c>
      <c r="G10" s="14">
        <f>SUM(E10:F10)</f>
        <v>92.3</v>
      </c>
      <c r="H10" s="14">
        <f t="shared" si="0"/>
        <v>97</v>
      </c>
      <c r="I10" s="14">
        <f t="shared" si="1"/>
        <v>28.5463917525773</v>
      </c>
      <c r="J10" s="14">
        <v>15</v>
      </c>
      <c r="K10" s="14">
        <v>15</v>
      </c>
      <c r="L10" s="14">
        <v>10</v>
      </c>
      <c r="M10" s="14">
        <f t="shared" si="2"/>
        <v>140</v>
      </c>
      <c r="N10" s="14">
        <f t="shared" si="3"/>
        <v>18.2142857142857</v>
      </c>
      <c r="O10" s="14">
        <v>30</v>
      </c>
      <c r="P10" s="14">
        <v>7.63</v>
      </c>
      <c r="Q10" s="14">
        <f>SUM(O10:P10)</f>
        <v>37.63</v>
      </c>
      <c r="R10" s="14">
        <f t="shared" si="4"/>
        <v>42.22</v>
      </c>
      <c r="S10" s="14">
        <f t="shared" si="5"/>
        <v>8.91283751776409</v>
      </c>
      <c r="T10" s="14">
        <f t="shared" si="6"/>
        <v>55.6735149846271</v>
      </c>
      <c r="U10" s="14">
        <f t="shared" si="7"/>
        <v>5</v>
      </c>
      <c r="V10" s="14">
        <f t="shared" si="8"/>
        <v>51</v>
      </c>
      <c r="W10" s="18">
        <f t="shared" si="9"/>
        <v>0.0980392156862745</v>
      </c>
    </row>
    <row r="11" ht="16.8" customHeight="1" spans="1:23">
      <c r="A11" s="14" t="s">
        <v>117</v>
      </c>
      <c r="B11" s="14" t="s">
        <v>118</v>
      </c>
      <c r="C11" s="14" t="s">
        <v>110</v>
      </c>
      <c r="D11" s="14" t="s">
        <v>32</v>
      </c>
      <c r="E11" s="14">
        <v>70</v>
      </c>
      <c r="F11" s="14">
        <v>26</v>
      </c>
      <c r="G11" s="14">
        <f>SUM(E11:F11)</f>
        <v>96</v>
      </c>
      <c r="H11" s="14">
        <f t="shared" si="0"/>
        <v>97</v>
      </c>
      <c r="I11" s="14">
        <f t="shared" si="1"/>
        <v>29.6907216494845</v>
      </c>
      <c r="J11" s="14">
        <v>15</v>
      </c>
      <c r="K11" s="14">
        <v>15</v>
      </c>
      <c r="L11" s="14">
        <v>2.25</v>
      </c>
      <c r="M11" s="14">
        <f t="shared" si="2"/>
        <v>140</v>
      </c>
      <c r="N11" s="14">
        <f t="shared" si="3"/>
        <v>15.7232142857143</v>
      </c>
      <c r="O11" s="14">
        <v>30</v>
      </c>
      <c r="P11" s="14">
        <v>12.22</v>
      </c>
      <c r="Q11" s="14">
        <f>SUM(O11:P11)</f>
        <v>42.22</v>
      </c>
      <c r="R11" s="14">
        <f t="shared" si="4"/>
        <v>42.22</v>
      </c>
      <c r="S11" s="14">
        <f t="shared" si="5"/>
        <v>10</v>
      </c>
      <c r="T11" s="14">
        <f t="shared" si="6"/>
        <v>55.4139359351988</v>
      </c>
      <c r="U11" s="14">
        <f t="shared" si="7"/>
        <v>6</v>
      </c>
      <c r="V11" s="14">
        <f t="shared" si="8"/>
        <v>51</v>
      </c>
      <c r="W11" s="18">
        <f t="shared" si="9"/>
        <v>0.117647058823529</v>
      </c>
    </row>
    <row r="12" ht="16.8" customHeight="1" spans="1:23">
      <c r="A12" s="14" t="s">
        <v>119</v>
      </c>
      <c r="B12" s="14" t="s">
        <v>120</v>
      </c>
      <c r="C12" s="14" t="s">
        <v>110</v>
      </c>
      <c r="D12" s="14" t="s">
        <v>32</v>
      </c>
      <c r="E12" s="14">
        <v>70</v>
      </c>
      <c r="F12" s="14">
        <v>20.4</v>
      </c>
      <c r="G12" s="14">
        <f>SUM(E12:F12)</f>
        <v>90.4</v>
      </c>
      <c r="H12" s="14">
        <f t="shared" si="0"/>
        <v>97</v>
      </c>
      <c r="I12" s="14">
        <f t="shared" si="1"/>
        <v>27.9587628865979</v>
      </c>
      <c r="J12" s="14">
        <v>15</v>
      </c>
      <c r="K12" s="14">
        <v>15</v>
      </c>
      <c r="L12" s="14">
        <v>7</v>
      </c>
      <c r="M12" s="14">
        <f t="shared" si="2"/>
        <v>140</v>
      </c>
      <c r="N12" s="14">
        <f t="shared" si="3"/>
        <v>17.25</v>
      </c>
      <c r="O12" s="14">
        <v>30</v>
      </c>
      <c r="P12" s="14">
        <v>0.75</v>
      </c>
      <c r="Q12" s="14">
        <f>SUM(O12:P12)</f>
        <v>30.75</v>
      </c>
      <c r="R12" s="14">
        <f t="shared" si="4"/>
        <v>42.22</v>
      </c>
      <c r="S12" s="14">
        <f t="shared" si="5"/>
        <v>7.2832780672667</v>
      </c>
      <c r="T12" s="14">
        <f t="shared" si="6"/>
        <v>52.4920409538646</v>
      </c>
      <c r="U12" s="14">
        <f t="shared" si="7"/>
        <v>7</v>
      </c>
      <c r="V12" s="14">
        <f t="shared" si="8"/>
        <v>51</v>
      </c>
      <c r="W12" s="18">
        <f t="shared" si="9"/>
        <v>0.137254901960784</v>
      </c>
    </row>
    <row r="13" ht="16.8" customHeight="1" spans="1:23">
      <c r="A13" s="14" t="s">
        <v>121</v>
      </c>
      <c r="B13" s="51">
        <v>202320501124</v>
      </c>
      <c r="C13" s="14" t="s">
        <v>110</v>
      </c>
      <c r="D13" s="14" t="s">
        <v>32</v>
      </c>
      <c r="E13" s="14">
        <v>70</v>
      </c>
      <c r="F13" s="14">
        <v>2.5</v>
      </c>
      <c r="G13" s="14">
        <f>E13+F13</f>
        <v>72.5</v>
      </c>
      <c r="H13" s="14">
        <f t="shared" si="0"/>
        <v>97</v>
      </c>
      <c r="I13" s="14">
        <f t="shared" si="1"/>
        <v>22.4226804123711</v>
      </c>
      <c r="J13" s="14">
        <v>15</v>
      </c>
      <c r="K13" s="14">
        <v>15</v>
      </c>
      <c r="L13" s="14">
        <v>20</v>
      </c>
      <c r="M13" s="14">
        <f t="shared" si="2"/>
        <v>140</v>
      </c>
      <c r="N13" s="14">
        <f t="shared" si="3"/>
        <v>21.4285714285714</v>
      </c>
      <c r="O13" s="14">
        <v>30</v>
      </c>
      <c r="P13" s="14">
        <v>0</v>
      </c>
      <c r="Q13" s="14">
        <f>O13+P13</f>
        <v>30</v>
      </c>
      <c r="R13" s="14">
        <f t="shared" si="4"/>
        <v>42.22</v>
      </c>
      <c r="S13" s="14">
        <f t="shared" si="5"/>
        <v>7.10563713879678</v>
      </c>
      <c r="T13" s="14">
        <f t="shared" si="6"/>
        <v>50.9568889797393</v>
      </c>
      <c r="U13" s="14">
        <f t="shared" si="7"/>
        <v>8</v>
      </c>
      <c r="V13" s="14">
        <f t="shared" si="8"/>
        <v>51</v>
      </c>
      <c r="W13" s="18">
        <f t="shared" si="9"/>
        <v>0.156862745098039</v>
      </c>
    </row>
    <row r="14" ht="16.8" customHeight="1" spans="1:23">
      <c r="A14" s="14" t="s">
        <v>122</v>
      </c>
      <c r="B14" s="14" t="s">
        <v>123</v>
      </c>
      <c r="C14" s="14" t="s">
        <v>110</v>
      </c>
      <c r="D14" s="14" t="s">
        <v>32</v>
      </c>
      <c r="E14" s="14">
        <v>70</v>
      </c>
      <c r="F14" s="14">
        <v>-4</v>
      </c>
      <c r="G14" s="14">
        <f>SUM(E14:F14)</f>
        <v>66</v>
      </c>
      <c r="H14" s="14">
        <f t="shared" si="0"/>
        <v>97</v>
      </c>
      <c r="I14" s="14">
        <f t="shared" si="1"/>
        <v>20.4123711340206</v>
      </c>
      <c r="J14" s="14">
        <v>15</v>
      </c>
      <c r="K14" s="14">
        <v>15</v>
      </c>
      <c r="L14" s="14">
        <v>26.25</v>
      </c>
      <c r="M14" s="14">
        <f t="shared" si="2"/>
        <v>140</v>
      </c>
      <c r="N14" s="14">
        <f t="shared" si="3"/>
        <v>23.4375</v>
      </c>
      <c r="O14" s="14">
        <v>30</v>
      </c>
      <c r="P14" s="14">
        <v>0</v>
      </c>
      <c r="Q14" s="14">
        <f>SUM(O14:P14)</f>
        <v>30</v>
      </c>
      <c r="R14" s="14">
        <f t="shared" si="4"/>
        <v>42.22</v>
      </c>
      <c r="S14" s="14">
        <f t="shared" si="5"/>
        <v>7.10563713879678</v>
      </c>
      <c r="T14" s="14">
        <f t="shared" si="6"/>
        <v>50.9555082728174</v>
      </c>
      <c r="U14" s="14">
        <f t="shared" si="7"/>
        <v>9</v>
      </c>
      <c r="V14" s="14">
        <f t="shared" si="8"/>
        <v>51</v>
      </c>
      <c r="W14" s="18">
        <f t="shared" si="9"/>
        <v>0.176470588235294</v>
      </c>
    </row>
    <row r="15" ht="16.8" customHeight="1" spans="1:23">
      <c r="A15" s="14" t="s">
        <v>124</v>
      </c>
      <c r="B15" s="51">
        <v>202320501106</v>
      </c>
      <c r="C15" s="14" t="s">
        <v>110</v>
      </c>
      <c r="D15" s="14" t="s">
        <v>32</v>
      </c>
      <c r="E15" s="14">
        <v>69</v>
      </c>
      <c r="F15" s="14">
        <v>10.2</v>
      </c>
      <c r="G15" s="14">
        <f>E15+F15</f>
        <v>79.2</v>
      </c>
      <c r="H15" s="14">
        <f t="shared" si="0"/>
        <v>97</v>
      </c>
      <c r="I15" s="14">
        <f t="shared" si="1"/>
        <v>24.4948453608247</v>
      </c>
      <c r="J15" s="14">
        <v>15</v>
      </c>
      <c r="K15" s="14">
        <v>15</v>
      </c>
      <c r="L15" s="14">
        <v>10</v>
      </c>
      <c r="M15" s="14">
        <f t="shared" si="2"/>
        <v>140</v>
      </c>
      <c r="N15" s="14">
        <f t="shared" si="3"/>
        <v>18.2142857142857</v>
      </c>
      <c r="O15" s="14">
        <v>30</v>
      </c>
      <c r="P15" s="14">
        <v>0</v>
      </c>
      <c r="Q15" s="14">
        <f>O15+P15</f>
        <v>30</v>
      </c>
      <c r="R15" s="14">
        <f t="shared" si="4"/>
        <v>42.22</v>
      </c>
      <c r="S15" s="14">
        <f t="shared" si="5"/>
        <v>7.10563713879678</v>
      </c>
      <c r="T15" s="14">
        <f t="shared" si="6"/>
        <v>49.8147682139072</v>
      </c>
      <c r="U15" s="14">
        <f t="shared" si="7"/>
        <v>10</v>
      </c>
      <c r="V15" s="14">
        <f t="shared" si="8"/>
        <v>51</v>
      </c>
      <c r="W15" s="18">
        <f t="shared" si="9"/>
        <v>0.196078431372549</v>
      </c>
    </row>
    <row r="16" ht="16.8" customHeight="1" spans="1:23">
      <c r="A16" s="14" t="s">
        <v>125</v>
      </c>
      <c r="B16" s="51">
        <v>202320501115</v>
      </c>
      <c r="C16" s="14" t="s">
        <v>110</v>
      </c>
      <c r="D16" s="14" t="s">
        <v>32</v>
      </c>
      <c r="E16" s="14">
        <v>70</v>
      </c>
      <c r="F16" s="14">
        <v>15.5</v>
      </c>
      <c r="G16" s="14">
        <f>E16+F16</f>
        <v>85.5</v>
      </c>
      <c r="H16" s="14">
        <f t="shared" si="0"/>
        <v>97</v>
      </c>
      <c r="I16" s="14">
        <f t="shared" si="1"/>
        <v>26.4432989690722</v>
      </c>
      <c r="J16" s="14">
        <v>15</v>
      </c>
      <c r="K16" s="14">
        <v>15</v>
      </c>
      <c r="L16" s="14">
        <v>1.25</v>
      </c>
      <c r="M16" s="14">
        <f t="shared" si="2"/>
        <v>140</v>
      </c>
      <c r="N16" s="14">
        <f t="shared" si="3"/>
        <v>15.4017857142857</v>
      </c>
      <c r="O16" s="14">
        <v>30</v>
      </c>
      <c r="P16" s="14">
        <v>3</v>
      </c>
      <c r="Q16" s="14">
        <f>O16+P16</f>
        <v>33</v>
      </c>
      <c r="R16" s="14">
        <f t="shared" si="4"/>
        <v>42.22</v>
      </c>
      <c r="S16" s="14">
        <f t="shared" si="5"/>
        <v>7.81620085267646</v>
      </c>
      <c r="T16" s="14">
        <f t="shared" si="6"/>
        <v>49.6612855360343</v>
      </c>
      <c r="U16" s="14">
        <f t="shared" si="7"/>
        <v>11</v>
      </c>
      <c r="V16" s="14">
        <f t="shared" si="8"/>
        <v>51</v>
      </c>
      <c r="W16" s="18">
        <f t="shared" si="9"/>
        <v>0.215686274509804</v>
      </c>
    </row>
    <row r="17" ht="16.8" customHeight="1" spans="1:23">
      <c r="A17" s="14" t="s">
        <v>126</v>
      </c>
      <c r="B17" s="51">
        <v>202320501116</v>
      </c>
      <c r="C17" s="14" t="s">
        <v>110</v>
      </c>
      <c r="D17" s="14" t="s">
        <v>32</v>
      </c>
      <c r="E17" s="14">
        <v>70</v>
      </c>
      <c r="F17" s="14">
        <v>6</v>
      </c>
      <c r="G17" s="14">
        <f>E17+F17</f>
        <v>76</v>
      </c>
      <c r="H17" s="14">
        <f t="shared" si="0"/>
        <v>97</v>
      </c>
      <c r="I17" s="14">
        <f t="shared" si="1"/>
        <v>23.5051546391753</v>
      </c>
      <c r="J17" s="14">
        <v>15</v>
      </c>
      <c r="K17" s="14">
        <v>15</v>
      </c>
      <c r="L17" s="14">
        <v>10</v>
      </c>
      <c r="M17" s="14">
        <f t="shared" si="2"/>
        <v>140</v>
      </c>
      <c r="N17" s="14">
        <f t="shared" si="3"/>
        <v>18.2142857142857</v>
      </c>
      <c r="O17" s="14">
        <v>30</v>
      </c>
      <c r="P17" s="14">
        <v>0</v>
      </c>
      <c r="Q17" s="14">
        <f>O17+P17</f>
        <v>30</v>
      </c>
      <c r="R17" s="14">
        <f t="shared" si="4"/>
        <v>42.22</v>
      </c>
      <c r="S17" s="14">
        <f t="shared" si="5"/>
        <v>7.10563713879678</v>
      </c>
      <c r="T17" s="14">
        <f t="shared" si="6"/>
        <v>48.8250774922577</v>
      </c>
      <c r="U17" s="14">
        <f t="shared" si="7"/>
        <v>12</v>
      </c>
      <c r="V17" s="14">
        <f t="shared" si="8"/>
        <v>51</v>
      </c>
      <c r="W17" s="18">
        <f t="shared" si="9"/>
        <v>0.235294117647059</v>
      </c>
    </row>
    <row r="18" ht="16.8" customHeight="1" spans="1:23">
      <c r="A18" s="14" t="s">
        <v>127</v>
      </c>
      <c r="B18" s="14" t="s">
        <v>128</v>
      </c>
      <c r="C18" s="14" t="s">
        <v>110</v>
      </c>
      <c r="D18" s="14" t="s">
        <v>32</v>
      </c>
      <c r="E18" s="14">
        <v>70</v>
      </c>
      <c r="F18" s="14">
        <v>14.7</v>
      </c>
      <c r="G18" s="14">
        <f>SUM(E18:F18)</f>
        <v>84.7</v>
      </c>
      <c r="H18" s="14">
        <f t="shared" si="0"/>
        <v>97</v>
      </c>
      <c r="I18" s="14">
        <f t="shared" si="1"/>
        <v>26.1958762886598</v>
      </c>
      <c r="J18" s="14">
        <v>15</v>
      </c>
      <c r="K18" s="14">
        <v>15</v>
      </c>
      <c r="L18" s="14">
        <v>0</v>
      </c>
      <c r="M18" s="14">
        <f t="shared" si="2"/>
        <v>140</v>
      </c>
      <c r="N18" s="14">
        <f t="shared" si="3"/>
        <v>15</v>
      </c>
      <c r="O18" s="14">
        <v>30</v>
      </c>
      <c r="P18" s="14">
        <v>0</v>
      </c>
      <c r="Q18" s="14">
        <f>SUM(O18:P18)</f>
        <v>30</v>
      </c>
      <c r="R18" s="14">
        <f t="shared" si="4"/>
        <v>42.22</v>
      </c>
      <c r="S18" s="14">
        <f t="shared" si="5"/>
        <v>7.10563713879678</v>
      </c>
      <c r="T18" s="14">
        <f t="shared" si="6"/>
        <v>48.3015134274566</v>
      </c>
      <c r="U18" s="14">
        <f t="shared" si="7"/>
        <v>13</v>
      </c>
      <c r="V18" s="14">
        <f t="shared" si="8"/>
        <v>51</v>
      </c>
      <c r="W18" s="18">
        <f t="shared" si="9"/>
        <v>0.254901960784314</v>
      </c>
    </row>
    <row r="19" ht="16.8" customHeight="1" spans="1:23">
      <c r="A19" s="14" t="s">
        <v>129</v>
      </c>
      <c r="B19" s="51">
        <v>202320501107</v>
      </c>
      <c r="C19" s="14" t="s">
        <v>110</v>
      </c>
      <c r="D19" s="14" t="s">
        <v>32</v>
      </c>
      <c r="E19" s="14">
        <v>70</v>
      </c>
      <c r="F19" s="14">
        <f>4+2.4</f>
        <v>6.4</v>
      </c>
      <c r="G19" s="14">
        <f>E19+F19</f>
        <v>76.4</v>
      </c>
      <c r="H19" s="14">
        <f t="shared" si="0"/>
        <v>97</v>
      </c>
      <c r="I19" s="14">
        <f t="shared" si="1"/>
        <v>23.6288659793814</v>
      </c>
      <c r="J19" s="14">
        <v>15</v>
      </c>
      <c r="K19" s="14">
        <v>15</v>
      </c>
      <c r="L19" s="14">
        <v>7</v>
      </c>
      <c r="M19" s="14">
        <f t="shared" si="2"/>
        <v>140</v>
      </c>
      <c r="N19" s="14">
        <f t="shared" si="3"/>
        <v>17.25</v>
      </c>
      <c r="O19" s="14">
        <v>30</v>
      </c>
      <c r="P19" s="14">
        <v>0</v>
      </c>
      <c r="Q19" s="14">
        <f>O19+P19</f>
        <v>30</v>
      </c>
      <c r="R19" s="14">
        <f t="shared" si="4"/>
        <v>42.22</v>
      </c>
      <c r="S19" s="14">
        <f t="shared" si="5"/>
        <v>7.10563713879678</v>
      </c>
      <c r="T19" s="14">
        <f t="shared" si="6"/>
        <v>47.9845031181782</v>
      </c>
      <c r="U19" s="14">
        <f t="shared" si="7"/>
        <v>14</v>
      </c>
      <c r="V19" s="14">
        <f t="shared" si="8"/>
        <v>51</v>
      </c>
      <c r="W19" s="18">
        <f t="shared" si="9"/>
        <v>0.274509803921569</v>
      </c>
    </row>
    <row r="20" ht="16.8" customHeight="1" spans="1:23">
      <c r="A20" s="14" t="s">
        <v>130</v>
      </c>
      <c r="B20" s="70" t="s">
        <v>131</v>
      </c>
      <c r="C20" s="14" t="s">
        <v>110</v>
      </c>
      <c r="D20" s="14" t="s">
        <v>32</v>
      </c>
      <c r="E20" s="14">
        <v>70</v>
      </c>
      <c r="F20" s="14">
        <v>6</v>
      </c>
      <c r="G20" s="14">
        <f>SUM(E20:F20)</f>
        <v>76</v>
      </c>
      <c r="H20" s="14">
        <f t="shared" si="0"/>
        <v>97</v>
      </c>
      <c r="I20" s="14">
        <f t="shared" si="1"/>
        <v>23.5051546391753</v>
      </c>
      <c r="J20" s="14">
        <v>15</v>
      </c>
      <c r="K20" s="14">
        <v>15</v>
      </c>
      <c r="L20" s="14">
        <v>7</v>
      </c>
      <c r="M20" s="14">
        <f t="shared" si="2"/>
        <v>140</v>
      </c>
      <c r="N20" s="14">
        <f t="shared" si="3"/>
        <v>17.25</v>
      </c>
      <c r="O20" s="14">
        <v>30</v>
      </c>
      <c r="P20" s="14">
        <v>0</v>
      </c>
      <c r="Q20" s="14">
        <f>SUM(O20:P20)</f>
        <v>30</v>
      </c>
      <c r="R20" s="14">
        <f t="shared" si="4"/>
        <v>42.22</v>
      </c>
      <c r="S20" s="14">
        <f t="shared" si="5"/>
        <v>7.10563713879678</v>
      </c>
      <c r="T20" s="14">
        <f t="shared" si="6"/>
        <v>47.860791777972</v>
      </c>
      <c r="U20" s="14">
        <f t="shared" si="7"/>
        <v>15</v>
      </c>
      <c r="V20" s="14">
        <f t="shared" si="8"/>
        <v>51</v>
      </c>
      <c r="W20" s="18">
        <f t="shared" si="9"/>
        <v>0.294117647058824</v>
      </c>
    </row>
    <row r="21" ht="16.8" customHeight="1" spans="1:23">
      <c r="A21" s="14" t="s">
        <v>132</v>
      </c>
      <c r="B21" s="70" t="s">
        <v>133</v>
      </c>
      <c r="C21" s="14" t="s">
        <v>110</v>
      </c>
      <c r="D21" s="14" t="s">
        <v>32</v>
      </c>
      <c r="E21" s="14">
        <v>70</v>
      </c>
      <c r="F21" s="14">
        <v>12.5</v>
      </c>
      <c r="G21" s="14">
        <f>SUM(E21:F21)</f>
        <v>82.5</v>
      </c>
      <c r="H21" s="14">
        <f t="shared" si="0"/>
        <v>97</v>
      </c>
      <c r="I21" s="14">
        <f t="shared" si="1"/>
        <v>25.5154639175258</v>
      </c>
      <c r="J21" s="14">
        <v>15</v>
      </c>
      <c r="K21" s="14">
        <v>15</v>
      </c>
      <c r="L21" s="14">
        <v>0</v>
      </c>
      <c r="M21" s="14">
        <f t="shared" si="2"/>
        <v>140</v>
      </c>
      <c r="N21" s="14">
        <f t="shared" si="3"/>
        <v>15</v>
      </c>
      <c r="O21" s="14">
        <v>30</v>
      </c>
      <c r="P21" s="14">
        <v>0</v>
      </c>
      <c r="Q21" s="14">
        <f>SUM(O21:P21)</f>
        <v>30</v>
      </c>
      <c r="R21" s="14">
        <f t="shared" si="4"/>
        <v>42.22</v>
      </c>
      <c r="S21" s="14">
        <f t="shared" si="5"/>
        <v>7.10563713879678</v>
      </c>
      <c r="T21" s="14">
        <f t="shared" si="6"/>
        <v>47.6211010563226</v>
      </c>
      <c r="U21" s="14">
        <f t="shared" si="7"/>
        <v>16</v>
      </c>
      <c r="V21" s="14">
        <f t="shared" si="8"/>
        <v>51</v>
      </c>
      <c r="W21" s="18">
        <f t="shared" si="9"/>
        <v>0.313725490196078</v>
      </c>
    </row>
    <row r="22" ht="16.8" customHeight="1" spans="1:23">
      <c r="A22" s="14" t="s">
        <v>134</v>
      </c>
      <c r="B22" s="14" t="s">
        <v>135</v>
      </c>
      <c r="C22" s="14" t="s">
        <v>110</v>
      </c>
      <c r="D22" s="14" t="s">
        <v>32</v>
      </c>
      <c r="E22" s="14">
        <v>70</v>
      </c>
      <c r="F22" s="14">
        <v>12</v>
      </c>
      <c r="G22" s="14">
        <f>SUM(E22:F22)</f>
        <v>82</v>
      </c>
      <c r="H22" s="14">
        <f t="shared" si="0"/>
        <v>97</v>
      </c>
      <c r="I22" s="14">
        <f t="shared" si="1"/>
        <v>25.360824742268</v>
      </c>
      <c r="J22" s="14">
        <v>15</v>
      </c>
      <c r="K22" s="14">
        <v>15</v>
      </c>
      <c r="L22" s="14">
        <v>0</v>
      </c>
      <c r="M22" s="14">
        <f t="shared" si="2"/>
        <v>140</v>
      </c>
      <c r="N22" s="14">
        <f t="shared" si="3"/>
        <v>15</v>
      </c>
      <c r="O22" s="14">
        <v>30</v>
      </c>
      <c r="P22" s="14">
        <v>0</v>
      </c>
      <c r="Q22" s="14">
        <f>SUM(O22:P22)</f>
        <v>30</v>
      </c>
      <c r="R22" s="14">
        <f t="shared" si="4"/>
        <v>42.22</v>
      </c>
      <c r="S22" s="14">
        <f t="shared" si="5"/>
        <v>7.10563713879678</v>
      </c>
      <c r="T22" s="14">
        <f t="shared" si="6"/>
        <v>47.4664618810648</v>
      </c>
      <c r="U22" s="14">
        <f t="shared" si="7"/>
        <v>17</v>
      </c>
      <c r="V22" s="14">
        <f t="shared" si="8"/>
        <v>51</v>
      </c>
      <c r="W22" s="18">
        <f t="shared" si="9"/>
        <v>0.333333333333333</v>
      </c>
    </row>
    <row r="23" ht="16.8" customHeight="1" spans="1:23">
      <c r="A23" s="14" t="s">
        <v>136</v>
      </c>
      <c r="B23" s="51">
        <v>202320501122</v>
      </c>
      <c r="C23" s="14" t="s">
        <v>110</v>
      </c>
      <c r="D23" s="14" t="s">
        <v>32</v>
      </c>
      <c r="E23" s="14">
        <v>70</v>
      </c>
      <c r="F23" s="14">
        <v>8.4</v>
      </c>
      <c r="G23" s="14">
        <f>E23+F23</f>
        <v>78.4</v>
      </c>
      <c r="H23" s="14">
        <f t="shared" si="0"/>
        <v>97</v>
      </c>
      <c r="I23" s="14">
        <f t="shared" si="1"/>
        <v>24.2474226804124</v>
      </c>
      <c r="J23" s="14">
        <v>15</v>
      </c>
      <c r="K23" s="14">
        <v>15</v>
      </c>
      <c r="L23" s="14">
        <v>0</v>
      </c>
      <c r="M23" s="14">
        <f t="shared" si="2"/>
        <v>140</v>
      </c>
      <c r="N23" s="14">
        <f t="shared" si="3"/>
        <v>15</v>
      </c>
      <c r="O23" s="14">
        <v>30</v>
      </c>
      <c r="P23" s="14">
        <v>0.75</v>
      </c>
      <c r="Q23" s="14">
        <f>O23+P23</f>
        <v>30.75</v>
      </c>
      <c r="R23" s="14">
        <f t="shared" si="4"/>
        <v>42.22</v>
      </c>
      <c r="S23" s="14">
        <f t="shared" si="5"/>
        <v>7.2832780672667</v>
      </c>
      <c r="T23" s="14">
        <f t="shared" si="6"/>
        <v>46.5307007476791</v>
      </c>
      <c r="U23" s="14">
        <f t="shared" si="7"/>
        <v>18</v>
      </c>
      <c r="V23" s="14">
        <f t="shared" si="8"/>
        <v>51</v>
      </c>
      <c r="W23" s="18">
        <f t="shared" si="9"/>
        <v>0.352941176470588</v>
      </c>
    </row>
    <row r="24" ht="16.8" customHeight="1" spans="1:23">
      <c r="A24" s="14" t="s">
        <v>137</v>
      </c>
      <c r="B24" s="70" t="s">
        <v>138</v>
      </c>
      <c r="C24" s="14" t="s">
        <v>110</v>
      </c>
      <c r="D24" s="14" t="s">
        <v>32</v>
      </c>
      <c r="E24" s="14">
        <v>70</v>
      </c>
      <c r="F24" s="14">
        <v>7.4</v>
      </c>
      <c r="G24" s="14">
        <f>SUM(E24:F24)</f>
        <v>77.4</v>
      </c>
      <c r="H24" s="14">
        <f t="shared" si="0"/>
        <v>97</v>
      </c>
      <c r="I24" s="14">
        <f t="shared" si="1"/>
        <v>23.9381443298969</v>
      </c>
      <c r="J24" s="14">
        <v>15</v>
      </c>
      <c r="K24" s="14">
        <v>15</v>
      </c>
      <c r="L24" s="14">
        <v>0</v>
      </c>
      <c r="M24" s="14">
        <f t="shared" si="2"/>
        <v>140</v>
      </c>
      <c r="N24" s="14">
        <f t="shared" si="3"/>
        <v>15</v>
      </c>
      <c r="O24" s="14">
        <v>30</v>
      </c>
      <c r="P24" s="14">
        <v>1.3</v>
      </c>
      <c r="Q24" s="14">
        <f>SUM(O24:P24)</f>
        <v>31.3</v>
      </c>
      <c r="R24" s="14">
        <f t="shared" si="4"/>
        <v>42.22</v>
      </c>
      <c r="S24" s="14">
        <f t="shared" si="5"/>
        <v>7.41354808147797</v>
      </c>
      <c r="T24" s="14">
        <f t="shared" si="6"/>
        <v>46.3516924113749</v>
      </c>
      <c r="U24" s="14">
        <f t="shared" si="7"/>
        <v>19</v>
      </c>
      <c r="V24" s="14">
        <f t="shared" si="8"/>
        <v>51</v>
      </c>
      <c r="W24" s="18">
        <f t="shared" si="9"/>
        <v>0.372549019607843</v>
      </c>
    </row>
    <row r="25" ht="16.8" customHeight="1" spans="1:23">
      <c r="A25" s="14" t="s">
        <v>139</v>
      </c>
      <c r="B25" s="51">
        <v>202320501120</v>
      </c>
      <c r="C25" s="14" t="s">
        <v>110</v>
      </c>
      <c r="D25" s="14" t="s">
        <v>32</v>
      </c>
      <c r="E25" s="14">
        <v>70</v>
      </c>
      <c r="F25" s="14">
        <v>4</v>
      </c>
      <c r="G25" s="14">
        <f>E25+F25</f>
        <v>74</v>
      </c>
      <c r="H25" s="14">
        <f t="shared" si="0"/>
        <v>97</v>
      </c>
      <c r="I25" s="14">
        <f t="shared" si="1"/>
        <v>22.8865979381443</v>
      </c>
      <c r="J25" s="14">
        <v>15</v>
      </c>
      <c r="K25" s="14">
        <v>15</v>
      </c>
      <c r="L25" s="14">
        <v>0</v>
      </c>
      <c r="M25" s="14">
        <f t="shared" si="2"/>
        <v>140</v>
      </c>
      <c r="N25" s="14">
        <f t="shared" si="3"/>
        <v>15</v>
      </c>
      <c r="O25" s="14">
        <v>30</v>
      </c>
      <c r="P25" s="14">
        <v>5</v>
      </c>
      <c r="Q25" s="14">
        <f>O25+P25</f>
        <v>35</v>
      </c>
      <c r="R25" s="14">
        <f t="shared" si="4"/>
        <v>42.22</v>
      </c>
      <c r="S25" s="14">
        <f t="shared" si="5"/>
        <v>8.28990999526291</v>
      </c>
      <c r="T25" s="14">
        <f t="shared" si="6"/>
        <v>46.1765079334072</v>
      </c>
      <c r="U25" s="14">
        <f t="shared" si="7"/>
        <v>20</v>
      </c>
      <c r="V25" s="14">
        <f t="shared" si="8"/>
        <v>51</v>
      </c>
      <c r="W25" s="18">
        <f t="shared" si="9"/>
        <v>0.392156862745098</v>
      </c>
    </row>
    <row r="26" ht="16.8" customHeight="1" spans="1:23">
      <c r="A26" s="14" t="s">
        <v>140</v>
      </c>
      <c r="B26" s="70" t="s">
        <v>141</v>
      </c>
      <c r="C26" s="14" t="s">
        <v>110</v>
      </c>
      <c r="D26" s="14" t="s">
        <v>32</v>
      </c>
      <c r="E26" s="14">
        <v>70</v>
      </c>
      <c r="F26" s="14">
        <v>7</v>
      </c>
      <c r="G26" s="14">
        <f>SUM(E26:F26)</f>
        <v>77</v>
      </c>
      <c r="H26" s="14">
        <f t="shared" si="0"/>
        <v>97</v>
      </c>
      <c r="I26" s="14">
        <f t="shared" si="1"/>
        <v>23.8144329896907</v>
      </c>
      <c r="J26" s="14">
        <v>15</v>
      </c>
      <c r="K26" s="14">
        <v>15</v>
      </c>
      <c r="L26" s="14">
        <v>0</v>
      </c>
      <c r="M26" s="14">
        <f t="shared" si="2"/>
        <v>140</v>
      </c>
      <c r="N26" s="14">
        <f t="shared" si="3"/>
        <v>15</v>
      </c>
      <c r="O26" s="14">
        <v>30</v>
      </c>
      <c r="P26" s="14">
        <v>0</v>
      </c>
      <c r="Q26" s="14">
        <f>SUM(O26:P26)</f>
        <v>30</v>
      </c>
      <c r="R26" s="14">
        <f t="shared" si="4"/>
        <v>42.22</v>
      </c>
      <c r="S26" s="14">
        <f t="shared" si="5"/>
        <v>7.10563713879678</v>
      </c>
      <c r="T26" s="14">
        <f t="shared" si="6"/>
        <v>45.9200701284875</v>
      </c>
      <c r="U26" s="14">
        <f t="shared" si="7"/>
        <v>21</v>
      </c>
      <c r="V26" s="14">
        <f t="shared" si="8"/>
        <v>51</v>
      </c>
      <c r="W26" s="18">
        <f t="shared" si="9"/>
        <v>0.411764705882353</v>
      </c>
    </row>
    <row r="27" ht="16.8" customHeight="1" spans="1:23">
      <c r="A27" s="14" t="s">
        <v>142</v>
      </c>
      <c r="B27" s="70" t="s">
        <v>143</v>
      </c>
      <c r="C27" s="14" t="s">
        <v>110</v>
      </c>
      <c r="D27" s="14" t="s">
        <v>32</v>
      </c>
      <c r="E27" s="14">
        <v>70</v>
      </c>
      <c r="F27" s="14">
        <v>-1.2</v>
      </c>
      <c r="G27" s="14">
        <f>SUM(E27:F27)</f>
        <v>68.8</v>
      </c>
      <c r="H27" s="14">
        <f t="shared" si="0"/>
        <v>97</v>
      </c>
      <c r="I27" s="14">
        <f t="shared" si="1"/>
        <v>21.2783505154639</v>
      </c>
      <c r="J27" s="14">
        <v>15</v>
      </c>
      <c r="K27" s="14">
        <v>15</v>
      </c>
      <c r="L27" s="14">
        <v>7</v>
      </c>
      <c r="M27" s="14">
        <f t="shared" si="2"/>
        <v>140</v>
      </c>
      <c r="N27" s="14">
        <f t="shared" si="3"/>
        <v>17.25</v>
      </c>
      <c r="O27" s="14">
        <v>30</v>
      </c>
      <c r="P27" s="14">
        <v>0</v>
      </c>
      <c r="Q27" s="14">
        <f>SUM(O27:P27)</f>
        <v>30</v>
      </c>
      <c r="R27" s="14">
        <f t="shared" si="4"/>
        <v>42.22</v>
      </c>
      <c r="S27" s="14">
        <f t="shared" si="5"/>
        <v>7.10563713879678</v>
      </c>
      <c r="T27" s="14">
        <f t="shared" si="6"/>
        <v>45.6339876542607</v>
      </c>
      <c r="U27" s="14">
        <f t="shared" si="7"/>
        <v>22</v>
      </c>
      <c r="V27" s="14">
        <f t="shared" si="8"/>
        <v>51</v>
      </c>
      <c r="W27" s="18">
        <f t="shared" si="9"/>
        <v>0.431372549019608</v>
      </c>
    </row>
    <row r="28" ht="16.8" customHeight="1" spans="1:23">
      <c r="A28" s="14" t="s">
        <v>144</v>
      </c>
      <c r="B28" s="51">
        <v>202320501103</v>
      </c>
      <c r="C28" s="14" t="s">
        <v>110</v>
      </c>
      <c r="D28" s="14" t="s">
        <v>32</v>
      </c>
      <c r="E28" s="14">
        <v>70</v>
      </c>
      <c r="F28" s="14">
        <v>6</v>
      </c>
      <c r="G28" s="14">
        <f>E28+F28</f>
        <v>76</v>
      </c>
      <c r="H28" s="14">
        <f t="shared" si="0"/>
        <v>97</v>
      </c>
      <c r="I28" s="14">
        <f t="shared" si="1"/>
        <v>23.5051546391753</v>
      </c>
      <c r="J28" s="14">
        <v>15</v>
      </c>
      <c r="K28" s="14">
        <v>15</v>
      </c>
      <c r="L28" s="14">
        <v>0</v>
      </c>
      <c r="M28" s="14">
        <f t="shared" si="2"/>
        <v>140</v>
      </c>
      <c r="N28" s="14">
        <f t="shared" si="3"/>
        <v>15</v>
      </c>
      <c r="O28" s="14">
        <v>30</v>
      </c>
      <c r="P28" s="14">
        <v>0</v>
      </c>
      <c r="Q28" s="14">
        <f>O28+P28</f>
        <v>30</v>
      </c>
      <c r="R28" s="14">
        <f t="shared" si="4"/>
        <v>42.22</v>
      </c>
      <c r="S28" s="14">
        <f t="shared" si="5"/>
        <v>7.10563713879678</v>
      </c>
      <c r="T28" s="14">
        <f t="shared" si="6"/>
        <v>45.610791777972</v>
      </c>
      <c r="U28" s="14">
        <f t="shared" si="7"/>
        <v>23</v>
      </c>
      <c r="V28" s="14">
        <f t="shared" si="8"/>
        <v>51</v>
      </c>
      <c r="W28" s="18">
        <f t="shared" si="9"/>
        <v>0.450980392156863</v>
      </c>
    </row>
    <row r="29" ht="16.8" customHeight="1" spans="1:23">
      <c r="A29" s="14" t="s">
        <v>145</v>
      </c>
      <c r="B29" s="51">
        <v>202320501101</v>
      </c>
      <c r="C29" s="14" t="s">
        <v>110</v>
      </c>
      <c r="D29" s="14" t="s">
        <v>32</v>
      </c>
      <c r="E29" s="14">
        <v>70</v>
      </c>
      <c r="F29" s="14">
        <v>-2</v>
      </c>
      <c r="G29" s="14">
        <f>E29+F29</f>
        <v>68</v>
      </c>
      <c r="H29" s="14">
        <f t="shared" si="0"/>
        <v>97</v>
      </c>
      <c r="I29" s="14">
        <f t="shared" si="1"/>
        <v>21.0309278350515</v>
      </c>
      <c r="J29" s="14">
        <v>15</v>
      </c>
      <c r="K29" s="14">
        <v>15</v>
      </c>
      <c r="L29" s="14">
        <v>6.25</v>
      </c>
      <c r="M29" s="14">
        <f t="shared" si="2"/>
        <v>140</v>
      </c>
      <c r="N29" s="14">
        <f t="shared" si="3"/>
        <v>17.0089285714286</v>
      </c>
      <c r="O29" s="14">
        <v>30</v>
      </c>
      <c r="P29" s="14">
        <v>0</v>
      </c>
      <c r="Q29" s="14">
        <f>O29+P29</f>
        <v>30</v>
      </c>
      <c r="R29" s="14">
        <f t="shared" si="4"/>
        <v>42.22</v>
      </c>
      <c r="S29" s="14">
        <f t="shared" si="5"/>
        <v>7.10563713879678</v>
      </c>
      <c r="T29" s="14">
        <f t="shared" si="6"/>
        <v>45.1454935452769</v>
      </c>
      <c r="U29" s="14">
        <f t="shared" si="7"/>
        <v>24</v>
      </c>
      <c r="V29" s="14">
        <f t="shared" si="8"/>
        <v>51</v>
      </c>
      <c r="W29" s="18">
        <f t="shared" si="9"/>
        <v>0.470588235294118</v>
      </c>
    </row>
    <row r="30" ht="16.8" customHeight="1" spans="1:23">
      <c r="A30" s="14" t="s">
        <v>146</v>
      </c>
      <c r="B30" s="14" t="s">
        <v>147</v>
      </c>
      <c r="C30" s="14" t="s">
        <v>110</v>
      </c>
      <c r="D30" s="14" t="s">
        <v>32</v>
      </c>
      <c r="E30" s="14">
        <v>70</v>
      </c>
      <c r="F30" s="14">
        <v>4.2</v>
      </c>
      <c r="G30" s="14">
        <f>SUM(E30:F30)</f>
        <v>74.2</v>
      </c>
      <c r="H30" s="14">
        <f t="shared" si="0"/>
        <v>97</v>
      </c>
      <c r="I30" s="14">
        <f t="shared" si="1"/>
        <v>22.9484536082474</v>
      </c>
      <c r="J30" s="14">
        <v>15</v>
      </c>
      <c r="K30" s="14">
        <v>15</v>
      </c>
      <c r="L30" s="14">
        <v>0</v>
      </c>
      <c r="M30" s="14">
        <f t="shared" si="2"/>
        <v>140</v>
      </c>
      <c r="N30" s="14">
        <f t="shared" si="3"/>
        <v>15</v>
      </c>
      <c r="O30" s="14">
        <v>30</v>
      </c>
      <c r="P30" s="14">
        <v>0</v>
      </c>
      <c r="Q30" s="14">
        <f>SUM(O30:P30)</f>
        <v>30</v>
      </c>
      <c r="R30" s="14">
        <f t="shared" si="4"/>
        <v>42.22</v>
      </c>
      <c r="S30" s="14">
        <f t="shared" si="5"/>
        <v>7.10563713879678</v>
      </c>
      <c r="T30" s="14">
        <f t="shared" si="6"/>
        <v>45.0540907470442</v>
      </c>
      <c r="U30" s="14">
        <f t="shared" si="7"/>
        <v>25</v>
      </c>
      <c r="V30" s="14">
        <f t="shared" si="8"/>
        <v>51</v>
      </c>
      <c r="W30" s="18">
        <f t="shared" si="9"/>
        <v>0.490196078431373</v>
      </c>
    </row>
    <row r="31" ht="16.8" customHeight="1" spans="1:23">
      <c r="A31" s="14" t="s">
        <v>148</v>
      </c>
      <c r="B31" s="51">
        <v>202320501121</v>
      </c>
      <c r="C31" s="14" t="s">
        <v>110</v>
      </c>
      <c r="D31" s="14" t="s">
        <v>32</v>
      </c>
      <c r="E31" s="14">
        <v>70</v>
      </c>
      <c r="F31" s="14">
        <v>4</v>
      </c>
      <c r="G31" s="14">
        <f>E31+F31</f>
        <v>74</v>
      </c>
      <c r="H31" s="14">
        <f t="shared" si="0"/>
        <v>97</v>
      </c>
      <c r="I31" s="14">
        <f t="shared" si="1"/>
        <v>22.8865979381443</v>
      </c>
      <c r="J31" s="14">
        <v>15</v>
      </c>
      <c r="K31" s="14">
        <v>15</v>
      </c>
      <c r="L31" s="14">
        <v>0</v>
      </c>
      <c r="M31" s="14">
        <f t="shared" si="2"/>
        <v>140</v>
      </c>
      <c r="N31" s="14">
        <f t="shared" si="3"/>
        <v>15</v>
      </c>
      <c r="O31" s="14">
        <v>30</v>
      </c>
      <c r="P31" s="14">
        <v>0</v>
      </c>
      <c r="Q31" s="14">
        <f>O31+P31</f>
        <v>30</v>
      </c>
      <c r="R31" s="14">
        <f t="shared" si="4"/>
        <v>42.22</v>
      </c>
      <c r="S31" s="14">
        <f t="shared" si="5"/>
        <v>7.10563713879678</v>
      </c>
      <c r="T31" s="14">
        <f t="shared" si="6"/>
        <v>44.9922350769411</v>
      </c>
      <c r="U31" s="14">
        <f t="shared" si="7"/>
        <v>26</v>
      </c>
      <c r="V31" s="14">
        <f t="shared" si="8"/>
        <v>51</v>
      </c>
      <c r="W31" s="18">
        <f t="shared" si="9"/>
        <v>0.509803921568627</v>
      </c>
    </row>
    <row r="32" ht="16.8" customHeight="1" spans="1:23">
      <c r="A32" s="14" t="s">
        <v>149</v>
      </c>
      <c r="B32" s="51">
        <v>202320501119</v>
      </c>
      <c r="C32" s="14" t="s">
        <v>110</v>
      </c>
      <c r="D32" s="14" t="s">
        <v>32</v>
      </c>
      <c r="E32" s="14">
        <v>70</v>
      </c>
      <c r="F32" s="14">
        <v>-0.1</v>
      </c>
      <c r="G32" s="14">
        <f>E32+F32</f>
        <v>69.9</v>
      </c>
      <c r="H32" s="14">
        <f t="shared" si="0"/>
        <v>97</v>
      </c>
      <c r="I32" s="14">
        <f t="shared" si="1"/>
        <v>21.6185567010309</v>
      </c>
      <c r="J32" s="14">
        <v>15</v>
      </c>
      <c r="K32" s="14">
        <v>15</v>
      </c>
      <c r="L32" s="14">
        <v>0</v>
      </c>
      <c r="M32" s="14">
        <f t="shared" si="2"/>
        <v>140</v>
      </c>
      <c r="N32" s="14">
        <f t="shared" si="3"/>
        <v>15</v>
      </c>
      <c r="O32" s="14">
        <v>30</v>
      </c>
      <c r="P32" s="14">
        <v>5</v>
      </c>
      <c r="Q32" s="14">
        <f>O32+P32</f>
        <v>35</v>
      </c>
      <c r="R32" s="14">
        <f t="shared" si="4"/>
        <v>42.22</v>
      </c>
      <c r="S32" s="14">
        <f t="shared" si="5"/>
        <v>8.28990999526291</v>
      </c>
      <c r="T32" s="14">
        <f t="shared" si="6"/>
        <v>44.9084666962938</v>
      </c>
      <c r="U32" s="14">
        <f t="shared" si="7"/>
        <v>27</v>
      </c>
      <c r="V32" s="14">
        <f t="shared" si="8"/>
        <v>51</v>
      </c>
      <c r="W32" s="18">
        <f t="shared" si="9"/>
        <v>0.529411764705882</v>
      </c>
    </row>
    <row r="33" ht="16.8" customHeight="1" spans="1:23">
      <c r="A33" s="14" t="s">
        <v>150</v>
      </c>
      <c r="B33" s="70" t="s">
        <v>151</v>
      </c>
      <c r="C33" s="14" t="s">
        <v>110</v>
      </c>
      <c r="D33" s="14" t="s">
        <v>32</v>
      </c>
      <c r="E33" s="14">
        <v>70</v>
      </c>
      <c r="F33" s="14">
        <v>2.26</v>
      </c>
      <c r="G33" s="14">
        <f>SUM(E33:F33)</f>
        <v>72.26</v>
      </c>
      <c r="H33" s="14">
        <f t="shared" si="0"/>
        <v>97</v>
      </c>
      <c r="I33" s="14">
        <f t="shared" si="1"/>
        <v>22.3484536082474</v>
      </c>
      <c r="J33" s="14">
        <v>15</v>
      </c>
      <c r="K33" s="14">
        <v>15</v>
      </c>
      <c r="L33" s="14">
        <v>0</v>
      </c>
      <c r="M33" s="14">
        <f t="shared" si="2"/>
        <v>140</v>
      </c>
      <c r="N33" s="14">
        <f t="shared" si="3"/>
        <v>15</v>
      </c>
      <c r="O33" s="14">
        <v>30</v>
      </c>
      <c r="P33" s="14">
        <v>1</v>
      </c>
      <c r="Q33" s="14">
        <f>SUM(O33:P33)</f>
        <v>31</v>
      </c>
      <c r="R33" s="14">
        <f t="shared" si="4"/>
        <v>42.22</v>
      </c>
      <c r="S33" s="14">
        <f t="shared" si="5"/>
        <v>7.34249171009</v>
      </c>
      <c r="T33" s="14">
        <f t="shared" si="6"/>
        <v>44.6909453183374</v>
      </c>
      <c r="U33" s="14">
        <f t="shared" si="7"/>
        <v>28</v>
      </c>
      <c r="V33" s="14">
        <f t="shared" si="8"/>
        <v>51</v>
      </c>
      <c r="W33" s="18">
        <f t="shared" si="9"/>
        <v>0.549019607843137</v>
      </c>
    </row>
    <row r="34" ht="16.8" customHeight="1" spans="1:23">
      <c r="A34" s="14" t="s">
        <v>152</v>
      </c>
      <c r="B34" s="51">
        <v>202320501100</v>
      </c>
      <c r="C34" s="14" t="s">
        <v>110</v>
      </c>
      <c r="D34" s="14" t="s">
        <v>32</v>
      </c>
      <c r="E34" s="14">
        <v>70</v>
      </c>
      <c r="F34" s="14">
        <v>2</v>
      </c>
      <c r="G34" s="14">
        <f>E34+F34</f>
        <v>72</v>
      </c>
      <c r="H34" s="14">
        <f t="shared" si="0"/>
        <v>97</v>
      </c>
      <c r="I34" s="14">
        <f t="shared" si="1"/>
        <v>22.2680412371134</v>
      </c>
      <c r="J34" s="14">
        <v>15</v>
      </c>
      <c r="K34" s="14">
        <v>15</v>
      </c>
      <c r="L34" s="14">
        <v>0</v>
      </c>
      <c r="M34" s="14">
        <f t="shared" si="2"/>
        <v>140</v>
      </c>
      <c r="N34" s="14">
        <f t="shared" si="3"/>
        <v>15</v>
      </c>
      <c r="O34" s="14">
        <v>30</v>
      </c>
      <c r="P34" s="14">
        <v>0</v>
      </c>
      <c r="Q34" s="14">
        <f>O34+P34</f>
        <v>30</v>
      </c>
      <c r="R34" s="14">
        <f t="shared" si="4"/>
        <v>42.22</v>
      </c>
      <c r="S34" s="14">
        <f t="shared" si="5"/>
        <v>7.10563713879678</v>
      </c>
      <c r="T34" s="14">
        <f t="shared" si="6"/>
        <v>44.3736783759102</v>
      </c>
      <c r="U34" s="14">
        <f t="shared" si="7"/>
        <v>29</v>
      </c>
      <c r="V34" s="14">
        <f t="shared" si="8"/>
        <v>51</v>
      </c>
      <c r="W34" s="18">
        <f t="shared" si="9"/>
        <v>0.568627450980392</v>
      </c>
    </row>
    <row r="35" ht="16.8" customHeight="1" spans="1:23">
      <c r="A35" s="14" t="s">
        <v>153</v>
      </c>
      <c r="B35" s="51">
        <v>202320501102</v>
      </c>
      <c r="C35" s="14" t="s">
        <v>110</v>
      </c>
      <c r="D35" s="14" t="s">
        <v>32</v>
      </c>
      <c r="E35" s="14">
        <v>70</v>
      </c>
      <c r="F35" s="14">
        <v>2</v>
      </c>
      <c r="G35" s="14">
        <f>E35+F35</f>
        <v>72</v>
      </c>
      <c r="H35" s="14">
        <f t="shared" si="0"/>
        <v>97</v>
      </c>
      <c r="I35" s="14">
        <f t="shared" si="1"/>
        <v>22.2680412371134</v>
      </c>
      <c r="J35" s="14">
        <v>15</v>
      </c>
      <c r="K35" s="14">
        <v>15</v>
      </c>
      <c r="L35" s="14">
        <v>0</v>
      </c>
      <c r="M35" s="14">
        <f t="shared" si="2"/>
        <v>140</v>
      </c>
      <c r="N35" s="14">
        <f t="shared" si="3"/>
        <v>15</v>
      </c>
      <c r="O35" s="14">
        <v>30</v>
      </c>
      <c r="P35" s="14">
        <v>0</v>
      </c>
      <c r="Q35" s="14">
        <f>O35+P35</f>
        <v>30</v>
      </c>
      <c r="R35" s="14">
        <f t="shared" si="4"/>
        <v>42.22</v>
      </c>
      <c r="S35" s="14">
        <f t="shared" si="5"/>
        <v>7.10563713879678</v>
      </c>
      <c r="T35" s="14">
        <f t="shared" si="6"/>
        <v>44.3736783759102</v>
      </c>
      <c r="U35" s="14">
        <f t="shared" si="7"/>
        <v>29</v>
      </c>
      <c r="V35" s="14">
        <f t="shared" si="8"/>
        <v>51</v>
      </c>
      <c r="W35" s="18">
        <f t="shared" si="9"/>
        <v>0.568627450980392</v>
      </c>
    </row>
    <row r="36" ht="16.8" customHeight="1" spans="1:23">
      <c r="A36" s="14" t="s">
        <v>154</v>
      </c>
      <c r="B36" s="51">
        <v>202320501111</v>
      </c>
      <c r="C36" s="14" t="s">
        <v>110</v>
      </c>
      <c r="D36" s="14" t="s">
        <v>32</v>
      </c>
      <c r="E36" s="14">
        <v>70</v>
      </c>
      <c r="F36" s="14">
        <v>2</v>
      </c>
      <c r="G36" s="14">
        <f>E36+F36</f>
        <v>72</v>
      </c>
      <c r="H36" s="14">
        <f t="shared" si="0"/>
        <v>97</v>
      </c>
      <c r="I36" s="14">
        <f t="shared" si="1"/>
        <v>22.2680412371134</v>
      </c>
      <c r="J36" s="14">
        <v>15</v>
      </c>
      <c r="K36" s="14">
        <v>15</v>
      </c>
      <c r="L36" s="14">
        <v>0</v>
      </c>
      <c r="M36" s="14">
        <f t="shared" si="2"/>
        <v>140</v>
      </c>
      <c r="N36" s="14">
        <f t="shared" si="3"/>
        <v>15</v>
      </c>
      <c r="O36" s="14">
        <v>30</v>
      </c>
      <c r="P36" s="14">
        <v>0</v>
      </c>
      <c r="Q36" s="14">
        <f>O36+P36</f>
        <v>30</v>
      </c>
      <c r="R36" s="14">
        <f t="shared" si="4"/>
        <v>42.22</v>
      </c>
      <c r="S36" s="14">
        <f t="shared" si="5"/>
        <v>7.10563713879678</v>
      </c>
      <c r="T36" s="14">
        <f t="shared" si="6"/>
        <v>44.3736783759102</v>
      </c>
      <c r="U36" s="14">
        <f t="shared" si="7"/>
        <v>29</v>
      </c>
      <c r="V36" s="14">
        <f t="shared" si="8"/>
        <v>51</v>
      </c>
      <c r="W36" s="18">
        <f t="shared" si="9"/>
        <v>0.568627450980392</v>
      </c>
    </row>
    <row r="37" ht="16.8" customHeight="1" spans="1:23">
      <c r="A37" s="14" t="s">
        <v>155</v>
      </c>
      <c r="B37" s="51">
        <v>202320501105</v>
      </c>
      <c r="C37" s="14" t="s">
        <v>110</v>
      </c>
      <c r="D37" s="14" t="s">
        <v>32</v>
      </c>
      <c r="E37" s="14">
        <v>70</v>
      </c>
      <c r="F37" s="14">
        <v>4</v>
      </c>
      <c r="G37" s="14">
        <f>E37+F37</f>
        <v>74</v>
      </c>
      <c r="H37" s="14">
        <f t="shared" si="0"/>
        <v>97</v>
      </c>
      <c r="I37" s="14">
        <f t="shared" si="1"/>
        <v>22.8865979381443</v>
      </c>
      <c r="J37" s="14">
        <v>14</v>
      </c>
      <c r="K37" s="14">
        <v>15</v>
      </c>
      <c r="L37" s="14">
        <v>0</v>
      </c>
      <c r="M37" s="14">
        <f t="shared" si="2"/>
        <v>140</v>
      </c>
      <c r="N37" s="14">
        <f t="shared" si="3"/>
        <v>14</v>
      </c>
      <c r="O37" s="14">
        <v>30</v>
      </c>
      <c r="P37" s="14">
        <v>0</v>
      </c>
      <c r="Q37" s="14">
        <f>O37+P37</f>
        <v>30</v>
      </c>
      <c r="R37" s="14">
        <f t="shared" si="4"/>
        <v>42.22</v>
      </c>
      <c r="S37" s="14">
        <f t="shared" si="5"/>
        <v>7.10563713879678</v>
      </c>
      <c r="T37" s="14">
        <f t="shared" si="6"/>
        <v>43.9922350769411</v>
      </c>
      <c r="U37" s="14">
        <f t="shared" si="7"/>
        <v>32</v>
      </c>
      <c r="V37" s="14">
        <f t="shared" si="8"/>
        <v>51</v>
      </c>
      <c r="W37" s="18">
        <f t="shared" si="9"/>
        <v>0.627450980392157</v>
      </c>
    </row>
    <row r="38" ht="16.8" customHeight="1" spans="1:23">
      <c r="A38" s="14" t="s">
        <v>156</v>
      </c>
      <c r="B38" s="51">
        <v>202320501112</v>
      </c>
      <c r="C38" s="14" t="s">
        <v>110</v>
      </c>
      <c r="D38" s="14" t="s">
        <v>32</v>
      </c>
      <c r="E38" s="14">
        <v>70</v>
      </c>
      <c r="F38" s="14">
        <v>0.39</v>
      </c>
      <c r="G38" s="14">
        <f>E38+F38</f>
        <v>70.39</v>
      </c>
      <c r="H38" s="14">
        <f t="shared" si="0"/>
        <v>97</v>
      </c>
      <c r="I38" s="14">
        <f t="shared" si="1"/>
        <v>21.7701030927835</v>
      </c>
      <c r="J38" s="14">
        <v>15</v>
      </c>
      <c r="K38" s="14">
        <v>15</v>
      </c>
      <c r="L38" s="14">
        <v>0</v>
      </c>
      <c r="M38" s="14">
        <f t="shared" si="2"/>
        <v>140</v>
      </c>
      <c r="N38" s="14">
        <f t="shared" si="3"/>
        <v>15</v>
      </c>
      <c r="O38" s="14">
        <v>30</v>
      </c>
      <c r="P38" s="14">
        <v>0</v>
      </c>
      <c r="Q38" s="14">
        <f>O38+P38</f>
        <v>30</v>
      </c>
      <c r="R38" s="14">
        <f t="shared" si="4"/>
        <v>42.22</v>
      </c>
      <c r="S38" s="14">
        <f t="shared" si="5"/>
        <v>7.10563713879678</v>
      </c>
      <c r="T38" s="14">
        <f t="shared" si="6"/>
        <v>43.8757402315803</v>
      </c>
      <c r="U38" s="14">
        <f t="shared" si="7"/>
        <v>33</v>
      </c>
      <c r="V38" s="14">
        <f t="shared" si="8"/>
        <v>51</v>
      </c>
      <c r="W38" s="18">
        <f t="shared" si="9"/>
        <v>0.647058823529412</v>
      </c>
    </row>
    <row r="39" ht="16.8" customHeight="1" spans="1:23">
      <c r="A39" s="14" t="s">
        <v>157</v>
      </c>
      <c r="B39" s="14" t="s">
        <v>158</v>
      </c>
      <c r="C39" s="14" t="s">
        <v>110</v>
      </c>
      <c r="D39" s="14" t="s">
        <v>32</v>
      </c>
      <c r="E39" s="14">
        <v>70</v>
      </c>
      <c r="F39" s="14">
        <v>0</v>
      </c>
      <c r="G39" s="14">
        <f>SUM(E39:F39)</f>
        <v>70</v>
      </c>
      <c r="H39" s="14">
        <f t="shared" si="0"/>
        <v>97</v>
      </c>
      <c r="I39" s="14">
        <f t="shared" si="1"/>
        <v>21.6494845360825</v>
      </c>
      <c r="J39" s="14">
        <v>15</v>
      </c>
      <c r="K39" s="14">
        <v>15</v>
      </c>
      <c r="L39" s="14">
        <v>0</v>
      </c>
      <c r="M39" s="14">
        <f t="shared" si="2"/>
        <v>140</v>
      </c>
      <c r="N39" s="14">
        <f t="shared" si="3"/>
        <v>15</v>
      </c>
      <c r="O39" s="14">
        <v>30</v>
      </c>
      <c r="P39" s="14">
        <v>0</v>
      </c>
      <c r="Q39" s="14">
        <f>SUM(O39:P39)</f>
        <v>30</v>
      </c>
      <c r="R39" s="14">
        <f t="shared" si="4"/>
        <v>42.22</v>
      </c>
      <c r="S39" s="14">
        <f t="shared" si="5"/>
        <v>7.10563713879678</v>
      </c>
      <c r="T39" s="14">
        <f t="shared" si="6"/>
        <v>43.7551216748793</v>
      </c>
      <c r="U39" s="14">
        <f t="shared" si="7"/>
        <v>34</v>
      </c>
      <c r="V39" s="14">
        <f t="shared" ref="V39:V56" si="10">MAX(U39:U89)</f>
        <v>51</v>
      </c>
      <c r="W39" s="18">
        <f t="shared" ref="W39:W56" si="11">U39/V39</f>
        <v>0.666666666666667</v>
      </c>
    </row>
    <row r="40" ht="16.8" customHeight="1" spans="1:23">
      <c r="A40" s="14" t="s">
        <v>159</v>
      </c>
      <c r="B40" s="51">
        <v>202320501113</v>
      </c>
      <c r="C40" s="14" t="s">
        <v>110</v>
      </c>
      <c r="D40" s="14" t="s">
        <v>32</v>
      </c>
      <c r="E40" s="14">
        <v>69</v>
      </c>
      <c r="F40" s="14">
        <v>10.5</v>
      </c>
      <c r="G40" s="14">
        <f>E40+F40</f>
        <v>79.5</v>
      </c>
      <c r="H40" s="14">
        <f t="shared" si="0"/>
        <v>97</v>
      </c>
      <c r="I40" s="14">
        <f t="shared" si="1"/>
        <v>24.5876288659794</v>
      </c>
      <c r="J40" s="14">
        <v>12</v>
      </c>
      <c r="K40" s="14">
        <v>15</v>
      </c>
      <c r="L40" s="14">
        <v>0</v>
      </c>
      <c r="M40" s="14">
        <f t="shared" si="2"/>
        <v>140</v>
      </c>
      <c r="N40" s="14">
        <f t="shared" si="3"/>
        <v>12</v>
      </c>
      <c r="O40" s="14">
        <v>30</v>
      </c>
      <c r="P40" s="14">
        <v>0</v>
      </c>
      <c r="Q40" s="14">
        <f>O40+P40</f>
        <v>30</v>
      </c>
      <c r="R40" s="14">
        <f t="shared" si="4"/>
        <v>42.22</v>
      </c>
      <c r="S40" s="14">
        <f t="shared" si="5"/>
        <v>7.10563713879678</v>
      </c>
      <c r="T40" s="14">
        <f t="shared" si="6"/>
        <v>43.6932660047762</v>
      </c>
      <c r="U40" s="14">
        <f t="shared" si="7"/>
        <v>35</v>
      </c>
      <c r="V40" s="14">
        <f t="shared" si="10"/>
        <v>51</v>
      </c>
      <c r="W40" s="18">
        <f t="shared" si="11"/>
        <v>0.686274509803922</v>
      </c>
    </row>
    <row r="41" ht="16.8" customHeight="1" spans="1:23">
      <c r="A41" s="14" t="s">
        <v>160</v>
      </c>
      <c r="B41" s="51">
        <v>202320501108</v>
      </c>
      <c r="C41" s="14" t="s">
        <v>110</v>
      </c>
      <c r="D41" s="14" t="s">
        <v>32</v>
      </c>
      <c r="E41" s="14">
        <v>70</v>
      </c>
      <c r="F41" s="14">
        <v>2</v>
      </c>
      <c r="G41" s="14">
        <f>E41+F41</f>
        <v>72</v>
      </c>
      <c r="H41" s="14">
        <f t="shared" si="0"/>
        <v>97</v>
      </c>
      <c r="I41" s="14">
        <f t="shared" si="1"/>
        <v>22.2680412371134</v>
      </c>
      <c r="J41" s="14">
        <v>14</v>
      </c>
      <c r="K41" s="14">
        <v>15</v>
      </c>
      <c r="L41" s="14">
        <v>0</v>
      </c>
      <c r="M41" s="14">
        <f t="shared" si="2"/>
        <v>140</v>
      </c>
      <c r="N41" s="14">
        <f t="shared" si="3"/>
        <v>14</v>
      </c>
      <c r="O41" s="14">
        <v>30</v>
      </c>
      <c r="P41" s="14">
        <v>0</v>
      </c>
      <c r="Q41" s="14">
        <f>O41+P41</f>
        <v>30</v>
      </c>
      <c r="R41" s="14">
        <f t="shared" si="4"/>
        <v>42.22</v>
      </c>
      <c r="S41" s="14">
        <f t="shared" si="5"/>
        <v>7.10563713879678</v>
      </c>
      <c r="T41" s="14">
        <f t="shared" si="6"/>
        <v>43.3736783759102</v>
      </c>
      <c r="U41" s="14">
        <f t="shared" si="7"/>
        <v>36</v>
      </c>
      <c r="V41" s="14">
        <f t="shared" si="10"/>
        <v>51</v>
      </c>
      <c r="W41" s="18">
        <f t="shared" si="11"/>
        <v>0.705882352941177</v>
      </c>
    </row>
    <row r="42" ht="16.8" customHeight="1" spans="1:23">
      <c r="A42" s="14" t="s">
        <v>161</v>
      </c>
      <c r="B42" s="51">
        <v>202320501110</v>
      </c>
      <c r="C42" s="14" t="s">
        <v>110</v>
      </c>
      <c r="D42" s="14" t="s">
        <v>32</v>
      </c>
      <c r="E42" s="14">
        <v>70</v>
      </c>
      <c r="F42" s="14">
        <v>-1.7</v>
      </c>
      <c r="G42" s="14">
        <f>E42+F42</f>
        <v>68.3</v>
      </c>
      <c r="H42" s="14">
        <f t="shared" si="0"/>
        <v>97</v>
      </c>
      <c r="I42" s="14">
        <f t="shared" si="1"/>
        <v>21.1237113402062</v>
      </c>
      <c r="J42" s="14">
        <v>15</v>
      </c>
      <c r="K42" s="14">
        <v>15</v>
      </c>
      <c r="L42" s="14">
        <v>0</v>
      </c>
      <c r="M42" s="14">
        <f t="shared" si="2"/>
        <v>140</v>
      </c>
      <c r="N42" s="14">
        <f t="shared" si="3"/>
        <v>15</v>
      </c>
      <c r="O42" s="14">
        <v>30</v>
      </c>
      <c r="P42" s="14">
        <v>0</v>
      </c>
      <c r="Q42" s="14">
        <f>O42+P42</f>
        <v>30</v>
      </c>
      <c r="R42" s="14">
        <f t="shared" si="4"/>
        <v>42.22</v>
      </c>
      <c r="S42" s="14">
        <f t="shared" si="5"/>
        <v>7.10563713879678</v>
      </c>
      <c r="T42" s="14">
        <f t="shared" si="6"/>
        <v>43.229348479003</v>
      </c>
      <c r="U42" s="14">
        <f t="shared" si="7"/>
        <v>37</v>
      </c>
      <c r="V42" s="14">
        <f t="shared" si="10"/>
        <v>51</v>
      </c>
      <c r="W42" s="18">
        <f t="shared" si="11"/>
        <v>0.725490196078431</v>
      </c>
    </row>
    <row r="43" ht="16.8" customHeight="1" spans="1:23">
      <c r="A43" s="14" t="s">
        <v>162</v>
      </c>
      <c r="B43" s="51">
        <v>202320501118</v>
      </c>
      <c r="C43" s="14" t="s">
        <v>110</v>
      </c>
      <c r="D43" s="14" t="s">
        <v>32</v>
      </c>
      <c r="E43" s="14">
        <v>70</v>
      </c>
      <c r="F43" s="14">
        <v>-2</v>
      </c>
      <c r="G43" s="14">
        <f>E43+F43</f>
        <v>68</v>
      </c>
      <c r="H43" s="14">
        <f t="shared" si="0"/>
        <v>97</v>
      </c>
      <c r="I43" s="14">
        <f t="shared" si="1"/>
        <v>21.0309278350515</v>
      </c>
      <c r="J43" s="14">
        <v>15</v>
      </c>
      <c r="K43" s="14">
        <v>15</v>
      </c>
      <c r="L43" s="14">
        <v>0</v>
      </c>
      <c r="M43" s="14">
        <f t="shared" si="2"/>
        <v>140</v>
      </c>
      <c r="N43" s="14">
        <f t="shared" si="3"/>
        <v>15</v>
      </c>
      <c r="O43" s="14">
        <v>30</v>
      </c>
      <c r="P43" s="14">
        <v>0</v>
      </c>
      <c r="Q43" s="14">
        <f>O43+P43</f>
        <v>30</v>
      </c>
      <c r="R43" s="14">
        <f t="shared" si="4"/>
        <v>42.22</v>
      </c>
      <c r="S43" s="14">
        <f t="shared" si="5"/>
        <v>7.10563713879678</v>
      </c>
      <c r="T43" s="14">
        <f t="shared" si="6"/>
        <v>43.1365649738483</v>
      </c>
      <c r="U43" s="14">
        <f t="shared" si="7"/>
        <v>38</v>
      </c>
      <c r="V43" s="14">
        <f t="shared" si="10"/>
        <v>51</v>
      </c>
      <c r="W43" s="18">
        <f t="shared" si="11"/>
        <v>0.745098039215686</v>
      </c>
    </row>
    <row r="44" ht="16.8" customHeight="1" spans="1:23">
      <c r="A44" s="14" t="s">
        <v>163</v>
      </c>
      <c r="B44" s="70" t="s">
        <v>164</v>
      </c>
      <c r="C44" s="14" t="s">
        <v>110</v>
      </c>
      <c r="D44" s="14" t="s">
        <v>32</v>
      </c>
      <c r="E44" s="14">
        <v>70</v>
      </c>
      <c r="F44" s="14">
        <v>-2</v>
      </c>
      <c r="G44" s="14">
        <f t="shared" ref="G44:G50" si="12">SUM(E44:F44)</f>
        <v>68</v>
      </c>
      <c r="H44" s="14">
        <f t="shared" si="0"/>
        <v>97</v>
      </c>
      <c r="I44" s="14">
        <f t="shared" si="1"/>
        <v>21.0309278350515</v>
      </c>
      <c r="J44" s="14">
        <v>15</v>
      </c>
      <c r="K44" s="14">
        <v>15</v>
      </c>
      <c r="L44" s="14">
        <v>0</v>
      </c>
      <c r="M44" s="14">
        <f t="shared" si="2"/>
        <v>140</v>
      </c>
      <c r="N44" s="14">
        <f t="shared" si="3"/>
        <v>15</v>
      </c>
      <c r="O44" s="14">
        <v>30</v>
      </c>
      <c r="P44" s="14">
        <v>0</v>
      </c>
      <c r="Q44" s="14">
        <f t="shared" ref="Q44:Q50" si="13">SUM(O44:P44)</f>
        <v>30</v>
      </c>
      <c r="R44" s="14">
        <f t="shared" si="4"/>
        <v>42.22</v>
      </c>
      <c r="S44" s="14">
        <f t="shared" si="5"/>
        <v>7.10563713879678</v>
      </c>
      <c r="T44" s="14">
        <f t="shared" si="6"/>
        <v>43.1365649738483</v>
      </c>
      <c r="U44" s="14">
        <f t="shared" si="7"/>
        <v>38</v>
      </c>
      <c r="V44" s="14">
        <f t="shared" si="10"/>
        <v>51</v>
      </c>
      <c r="W44" s="18">
        <f t="shared" si="11"/>
        <v>0.745098039215686</v>
      </c>
    </row>
    <row r="45" ht="16.8" customHeight="1" spans="1:23">
      <c r="A45" s="14" t="s">
        <v>165</v>
      </c>
      <c r="B45" s="14" t="s">
        <v>166</v>
      </c>
      <c r="C45" s="14" t="s">
        <v>110</v>
      </c>
      <c r="D45" s="14" t="s">
        <v>32</v>
      </c>
      <c r="E45" s="14">
        <v>70</v>
      </c>
      <c r="F45" s="14">
        <v>-2</v>
      </c>
      <c r="G45" s="14">
        <f t="shared" si="12"/>
        <v>68</v>
      </c>
      <c r="H45" s="14">
        <f t="shared" si="0"/>
        <v>97</v>
      </c>
      <c r="I45" s="14">
        <f t="shared" si="1"/>
        <v>21.0309278350515</v>
      </c>
      <c r="J45" s="14">
        <v>15</v>
      </c>
      <c r="K45" s="14">
        <v>15</v>
      </c>
      <c r="L45" s="14">
        <v>0</v>
      </c>
      <c r="M45" s="14">
        <f t="shared" si="2"/>
        <v>140</v>
      </c>
      <c r="N45" s="14">
        <f t="shared" si="3"/>
        <v>15</v>
      </c>
      <c r="O45" s="14">
        <v>30</v>
      </c>
      <c r="P45" s="14">
        <v>0</v>
      </c>
      <c r="Q45" s="14">
        <f t="shared" si="13"/>
        <v>30</v>
      </c>
      <c r="R45" s="14">
        <f t="shared" si="4"/>
        <v>42.22</v>
      </c>
      <c r="S45" s="14">
        <f t="shared" si="5"/>
        <v>7.10563713879678</v>
      </c>
      <c r="T45" s="14">
        <f t="shared" si="6"/>
        <v>43.1365649738483</v>
      </c>
      <c r="U45" s="14">
        <f t="shared" si="7"/>
        <v>38</v>
      </c>
      <c r="V45" s="14">
        <f t="shared" si="10"/>
        <v>51</v>
      </c>
      <c r="W45" s="18">
        <f t="shared" si="11"/>
        <v>0.745098039215686</v>
      </c>
    </row>
    <row r="46" ht="16.8" customHeight="1" spans="1:23">
      <c r="A46" s="14" t="s">
        <v>167</v>
      </c>
      <c r="B46" s="14" t="s">
        <v>168</v>
      </c>
      <c r="C46" s="14" t="s">
        <v>110</v>
      </c>
      <c r="D46" s="14" t="s">
        <v>32</v>
      </c>
      <c r="E46" s="14">
        <v>70</v>
      </c>
      <c r="F46" s="14">
        <v>-2</v>
      </c>
      <c r="G46" s="14">
        <f t="shared" si="12"/>
        <v>68</v>
      </c>
      <c r="H46" s="14">
        <f t="shared" si="0"/>
        <v>97</v>
      </c>
      <c r="I46" s="14">
        <f t="shared" si="1"/>
        <v>21.0309278350515</v>
      </c>
      <c r="J46" s="14">
        <v>15</v>
      </c>
      <c r="K46" s="14">
        <v>15</v>
      </c>
      <c r="L46" s="14">
        <v>0</v>
      </c>
      <c r="M46" s="14">
        <f t="shared" si="2"/>
        <v>140</v>
      </c>
      <c r="N46" s="14">
        <f t="shared" si="3"/>
        <v>15</v>
      </c>
      <c r="O46" s="14">
        <v>30</v>
      </c>
      <c r="P46" s="14">
        <v>0</v>
      </c>
      <c r="Q46" s="14">
        <f t="shared" si="13"/>
        <v>30</v>
      </c>
      <c r="R46" s="14">
        <f t="shared" si="4"/>
        <v>42.22</v>
      </c>
      <c r="S46" s="14">
        <f t="shared" si="5"/>
        <v>7.10563713879678</v>
      </c>
      <c r="T46" s="14">
        <f t="shared" si="6"/>
        <v>43.1365649738483</v>
      </c>
      <c r="U46" s="14">
        <f t="shared" si="7"/>
        <v>38</v>
      </c>
      <c r="V46" s="14">
        <f t="shared" si="10"/>
        <v>51</v>
      </c>
      <c r="W46" s="18">
        <f t="shared" si="11"/>
        <v>0.745098039215686</v>
      </c>
    </row>
    <row r="47" ht="16.8" customHeight="1" spans="1:23">
      <c r="A47" s="14" t="s">
        <v>169</v>
      </c>
      <c r="B47" s="14" t="s">
        <v>170</v>
      </c>
      <c r="C47" s="14" t="s">
        <v>110</v>
      </c>
      <c r="D47" s="14" t="s">
        <v>32</v>
      </c>
      <c r="E47" s="14">
        <v>70</v>
      </c>
      <c r="F47" s="14">
        <v>-2</v>
      </c>
      <c r="G47" s="14">
        <f t="shared" si="12"/>
        <v>68</v>
      </c>
      <c r="H47" s="14">
        <f t="shared" si="0"/>
        <v>97</v>
      </c>
      <c r="I47" s="14">
        <f t="shared" si="1"/>
        <v>21.0309278350515</v>
      </c>
      <c r="J47" s="14">
        <v>15</v>
      </c>
      <c r="K47" s="14">
        <v>15</v>
      </c>
      <c r="L47" s="14">
        <v>0</v>
      </c>
      <c r="M47" s="14">
        <f t="shared" si="2"/>
        <v>140</v>
      </c>
      <c r="N47" s="14">
        <f t="shared" si="3"/>
        <v>15</v>
      </c>
      <c r="O47" s="14">
        <v>30</v>
      </c>
      <c r="P47" s="14">
        <v>0</v>
      </c>
      <c r="Q47" s="14">
        <f t="shared" si="13"/>
        <v>30</v>
      </c>
      <c r="R47" s="14">
        <f t="shared" si="4"/>
        <v>42.22</v>
      </c>
      <c r="S47" s="14">
        <f t="shared" si="5"/>
        <v>7.10563713879678</v>
      </c>
      <c r="T47" s="14">
        <f t="shared" si="6"/>
        <v>43.1365649738483</v>
      </c>
      <c r="U47" s="14">
        <f t="shared" si="7"/>
        <v>38</v>
      </c>
      <c r="V47" s="14">
        <f t="shared" si="10"/>
        <v>51</v>
      </c>
      <c r="W47" s="18">
        <f t="shared" si="11"/>
        <v>0.745098039215686</v>
      </c>
    </row>
    <row r="48" ht="16.8" customHeight="1" spans="1:23">
      <c r="A48" s="14" t="s">
        <v>171</v>
      </c>
      <c r="B48" s="70" t="s">
        <v>172</v>
      </c>
      <c r="C48" s="14" t="s">
        <v>110</v>
      </c>
      <c r="D48" s="14" t="s">
        <v>32</v>
      </c>
      <c r="E48" s="14">
        <v>70</v>
      </c>
      <c r="F48" s="14">
        <v>-2</v>
      </c>
      <c r="G48" s="14">
        <f t="shared" si="12"/>
        <v>68</v>
      </c>
      <c r="H48" s="14">
        <f t="shared" si="0"/>
        <v>97</v>
      </c>
      <c r="I48" s="14">
        <f t="shared" si="1"/>
        <v>21.0309278350515</v>
      </c>
      <c r="J48" s="14">
        <v>15</v>
      </c>
      <c r="K48" s="14">
        <v>15</v>
      </c>
      <c r="L48" s="14">
        <v>0</v>
      </c>
      <c r="M48" s="14">
        <f t="shared" si="2"/>
        <v>140</v>
      </c>
      <c r="N48" s="14">
        <f t="shared" si="3"/>
        <v>15</v>
      </c>
      <c r="O48" s="14">
        <v>30</v>
      </c>
      <c r="P48" s="14">
        <v>0</v>
      </c>
      <c r="Q48" s="14">
        <f t="shared" si="13"/>
        <v>30</v>
      </c>
      <c r="R48" s="14">
        <f t="shared" si="4"/>
        <v>42.22</v>
      </c>
      <c r="S48" s="14">
        <f t="shared" si="5"/>
        <v>7.10563713879678</v>
      </c>
      <c r="T48" s="14">
        <f t="shared" si="6"/>
        <v>43.1365649738483</v>
      </c>
      <c r="U48" s="14">
        <f t="shared" si="7"/>
        <v>38</v>
      </c>
      <c r="V48" s="14">
        <f t="shared" si="10"/>
        <v>51</v>
      </c>
      <c r="W48" s="18">
        <f t="shared" si="11"/>
        <v>0.745098039215686</v>
      </c>
    </row>
    <row r="49" ht="16.8" customHeight="1" spans="1:23">
      <c r="A49" s="14" t="s">
        <v>173</v>
      </c>
      <c r="B49" s="70" t="s">
        <v>174</v>
      </c>
      <c r="C49" s="14" t="s">
        <v>110</v>
      </c>
      <c r="D49" s="14" t="s">
        <v>32</v>
      </c>
      <c r="E49" s="14">
        <v>70</v>
      </c>
      <c r="F49" s="14">
        <v>-2</v>
      </c>
      <c r="G49" s="14">
        <f t="shared" si="12"/>
        <v>68</v>
      </c>
      <c r="H49" s="14">
        <f t="shared" si="0"/>
        <v>97</v>
      </c>
      <c r="I49" s="14">
        <f t="shared" si="1"/>
        <v>21.0309278350515</v>
      </c>
      <c r="J49" s="14">
        <v>15</v>
      </c>
      <c r="K49" s="14">
        <v>15</v>
      </c>
      <c r="L49" s="14">
        <v>0</v>
      </c>
      <c r="M49" s="14">
        <f t="shared" si="2"/>
        <v>140</v>
      </c>
      <c r="N49" s="14">
        <f t="shared" si="3"/>
        <v>15</v>
      </c>
      <c r="O49" s="14">
        <v>30</v>
      </c>
      <c r="P49" s="14">
        <v>0</v>
      </c>
      <c r="Q49" s="14">
        <f t="shared" si="13"/>
        <v>30</v>
      </c>
      <c r="R49" s="14">
        <f t="shared" si="4"/>
        <v>42.22</v>
      </c>
      <c r="S49" s="14">
        <f t="shared" si="5"/>
        <v>7.10563713879678</v>
      </c>
      <c r="T49" s="14">
        <f t="shared" si="6"/>
        <v>43.1365649738483</v>
      </c>
      <c r="U49" s="14">
        <f t="shared" si="7"/>
        <v>38</v>
      </c>
      <c r="V49" s="14">
        <f t="shared" si="10"/>
        <v>51</v>
      </c>
      <c r="W49" s="18">
        <f t="shared" si="11"/>
        <v>0.745098039215686</v>
      </c>
    </row>
    <row r="50" ht="16.8" customHeight="1" spans="1:23">
      <c r="A50" s="14" t="s">
        <v>175</v>
      </c>
      <c r="B50" s="14" t="s">
        <v>176</v>
      </c>
      <c r="C50" s="14" t="s">
        <v>110</v>
      </c>
      <c r="D50" s="14" t="s">
        <v>32</v>
      </c>
      <c r="E50" s="14">
        <v>70</v>
      </c>
      <c r="F50" s="14">
        <v>-2</v>
      </c>
      <c r="G50" s="14">
        <f t="shared" si="12"/>
        <v>68</v>
      </c>
      <c r="H50" s="14">
        <f t="shared" si="0"/>
        <v>97</v>
      </c>
      <c r="I50" s="14">
        <f t="shared" si="1"/>
        <v>21.0309278350515</v>
      </c>
      <c r="J50" s="14">
        <v>15</v>
      </c>
      <c r="K50" s="14">
        <v>15</v>
      </c>
      <c r="L50" s="14">
        <v>0</v>
      </c>
      <c r="M50" s="14">
        <f t="shared" si="2"/>
        <v>140</v>
      </c>
      <c r="N50" s="14">
        <f t="shared" si="3"/>
        <v>15</v>
      </c>
      <c r="O50" s="14">
        <v>30</v>
      </c>
      <c r="P50" s="14">
        <v>0</v>
      </c>
      <c r="Q50" s="14">
        <f t="shared" si="13"/>
        <v>30</v>
      </c>
      <c r="R50" s="14">
        <f t="shared" si="4"/>
        <v>42.22</v>
      </c>
      <c r="S50" s="14">
        <f t="shared" si="5"/>
        <v>7.10563713879678</v>
      </c>
      <c r="T50" s="14">
        <f t="shared" si="6"/>
        <v>43.1365649738483</v>
      </c>
      <c r="U50" s="14">
        <f t="shared" si="7"/>
        <v>38</v>
      </c>
      <c r="V50" s="14">
        <f t="shared" si="10"/>
        <v>51</v>
      </c>
      <c r="W50" s="18">
        <f t="shared" si="11"/>
        <v>0.745098039215686</v>
      </c>
    </row>
    <row r="51" ht="16.8" customHeight="1" spans="1:23">
      <c r="A51" s="14" t="s">
        <v>177</v>
      </c>
      <c r="B51" s="51">
        <v>202320501123</v>
      </c>
      <c r="C51" s="14" t="s">
        <v>110</v>
      </c>
      <c r="D51" s="14" t="s">
        <v>32</v>
      </c>
      <c r="E51" s="14">
        <v>69</v>
      </c>
      <c r="F51" s="14">
        <v>1</v>
      </c>
      <c r="G51" s="14">
        <f>E51+F51</f>
        <v>70</v>
      </c>
      <c r="H51" s="14">
        <f t="shared" si="0"/>
        <v>97</v>
      </c>
      <c r="I51" s="14">
        <f t="shared" si="1"/>
        <v>21.6494845360825</v>
      </c>
      <c r="J51" s="14">
        <v>14</v>
      </c>
      <c r="K51" s="14">
        <v>15</v>
      </c>
      <c r="L51" s="14">
        <v>0</v>
      </c>
      <c r="M51" s="14">
        <f t="shared" si="2"/>
        <v>140</v>
      </c>
      <c r="N51" s="14">
        <f t="shared" si="3"/>
        <v>14</v>
      </c>
      <c r="O51" s="14">
        <v>30</v>
      </c>
      <c r="P51" s="14">
        <v>0</v>
      </c>
      <c r="Q51" s="14">
        <f>O51+P51</f>
        <v>30</v>
      </c>
      <c r="R51" s="14">
        <f t="shared" si="4"/>
        <v>42.22</v>
      </c>
      <c r="S51" s="14">
        <f t="shared" si="5"/>
        <v>7.10563713879678</v>
      </c>
      <c r="T51" s="14">
        <f t="shared" si="6"/>
        <v>42.7551216748793</v>
      </c>
      <c r="U51" s="14">
        <f t="shared" si="7"/>
        <v>46</v>
      </c>
      <c r="V51" s="14">
        <f t="shared" si="10"/>
        <v>51</v>
      </c>
      <c r="W51" s="18">
        <f t="shared" si="11"/>
        <v>0.901960784313726</v>
      </c>
    </row>
    <row r="52" ht="16.8" customHeight="1" spans="1:23">
      <c r="A52" s="14" t="s">
        <v>178</v>
      </c>
      <c r="B52" s="70" t="s">
        <v>179</v>
      </c>
      <c r="C52" s="14" t="s">
        <v>110</v>
      </c>
      <c r="D52" s="14" t="s">
        <v>32</v>
      </c>
      <c r="E52" s="14">
        <v>70</v>
      </c>
      <c r="F52" s="14">
        <v>-0.2</v>
      </c>
      <c r="G52" s="14">
        <f>SUM(E52:F52)</f>
        <v>69.8</v>
      </c>
      <c r="H52" s="14">
        <f t="shared" si="0"/>
        <v>97</v>
      </c>
      <c r="I52" s="14">
        <f t="shared" si="1"/>
        <v>21.5876288659794</v>
      </c>
      <c r="J52" s="14">
        <v>14</v>
      </c>
      <c r="K52" s="14">
        <v>15</v>
      </c>
      <c r="L52" s="14">
        <v>0</v>
      </c>
      <c r="M52" s="14">
        <f t="shared" si="2"/>
        <v>140</v>
      </c>
      <c r="N52" s="14">
        <f t="shared" si="3"/>
        <v>14</v>
      </c>
      <c r="O52" s="14">
        <v>30</v>
      </c>
      <c r="P52" s="14">
        <v>0</v>
      </c>
      <c r="Q52" s="14">
        <f>SUM(O52:P52)</f>
        <v>30</v>
      </c>
      <c r="R52" s="14">
        <f t="shared" si="4"/>
        <v>42.22</v>
      </c>
      <c r="S52" s="14">
        <f t="shared" si="5"/>
        <v>7.10563713879678</v>
      </c>
      <c r="T52" s="14">
        <f t="shared" si="6"/>
        <v>42.6932660047762</v>
      </c>
      <c r="U52" s="14">
        <f t="shared" si="7"/>
        <v>47</v>
      </c>
      <c r="V52" s="14">
        <f t="shared" si="10"/>
        <v>51</v>
      </c>
      <c r="W52" s="18">
        <f t="shared" si="11"/>
        <v>0.92156862745098</v>
      </c>
    </row>
    <row r="53" ht="16.8" customHeight="1" spans="1:23">
      <c r="A53" s="14" t="s">
        <v>180</v>
      </c>
      <c r="B53" s="14" t="s">
        <v>181</v>
      </c>
      <c r="C53" s="14" t="s">
        <v>110</v>
      </c>
      <c r="D53" s="14" t="s">
        <v>32</v>
      </c>
      <c r="E53" s="14">
        <v>70</v>
      </c>
      <c r="F53" s="14">
        <v>-0.47</v>
      </c>
      <c r="G53" s="14">
        <f>SUM(E53:F53)</f>
        <v>69.53</v>
      </c>
      <c r="H53" s="14">
        <f t="shared" si="0"/>
        <v>97</v>
      </c>
      <c r="I53" s="14">
        <f t="shared" si="1"/>
        <v>21.5041237113402</v>
      </c>
      <c r="J53" s="14">
        <v>14</v>
      </c>
      <c r="K53" s="14">
        <v>15</v>
      </c>
      <c r="L53" s="14">
        <v>0</v>
      </c>
      <c r="M53" s="14">
        <f t="shared" si="2"/>
        <v>140</v>
      </c>
      <c r="N53" s="14">
        <f t="shared" si="3"/>
        <v>14</v>
      </c>
      <c r="O53" s="14">
        <v>30</v>
      </c>
      <c r="P53" s="14">
        <v>0</v>
      </c>
      <c r="Q53" s="14">
        <f>SUM(O53:P53)</f>
        <v>30</v>
      </c>
      <c r="R53" s="14">
        <f t="shared" si="4"/>
        <v>42.22</v>
      </c>
      <c r="S53" s="14">
        <f t="shared" si="5"/>
        <v>7.10563713879678</v>
      </c>
      <c r="T53" s="14">
        <f t="shared" si="6"/>
        <v>42.609760850137</v>
      </c>
      <c r="U53" s="14">
        <f t="shared" si="7"/>
        <v>48</v>
      </c>
      <c r="V53" s="14">
        <f t="shared" si="10"/>
        <v>51</v>
      </c>
      <c r="W53" s="18">
        <f t="shared" si="11"/>
        <v>0.941176470588235</v>
      </c>
    </row>
    <row r="54" ht="16.8" customHeight="1" spans="1:23">
      <c r="A54" s="14" t="s">
        <v>182</v>
      </c>
      <c r="B54" s="70" t="s">
        <v>183</v>
      </c>
      <c r="C54" s="14" t="s">
        <v>112</v>
      </c>
      <c r="D54" s="14" t="s">
        <v>32</v>
      </c>
      <c r="E54" s="14">
        <v>70</v>
      </c>
      <c r="F54" s="14">
        <v>-5</v>
      </c>
      <c r="G54" s="14">
        <f>SUM(E54:F54)</f>
        <v>65</v>
      </c>
      <c r="H54" s="14">
        <f t="shared" si="0"/>
        <v>97</v>
      </c>
      <c r="I54" s="14">
        <f t="shared" si="1"/>
        <v>20.1030927835052</v>
      </c>
      <c r="J54" s="14">
        <v>15</v>
      </c>
      <c r="K54" s="14">
        <v>15</v>
      </c>
      <c r="L54" s="14">
        <v>0</v>
      </c>
      <c r="M54" s="14">
        <f t="shared" si="2"/>
        <v>140</v>
      </c>
      <c r="N54" s="14">
        <f t="shared" si="3"/>
        <v>15</v>
      </c>
      <c r="O54" s="14">
        <v>30</v>
      </c>
      <c r="P54" s="14">
        <v>0</v>
      </c>
      <c r="Q54" s="14">
        <f>SUM(O54:P54)</f>
        <v>30</v>
      </c>
      <c r="R54" s="14">
        <f t="shared" si="4"/>
        <v>42.22</v>
      </c>
      <c r="S54" s="14">
        <f t="shared" si="5"/>
        <v>7.10563713879678</v>
      </c>
      <c r="T54" s="14">
        <f t="shared" si="6"/>
        <v>42.2087299223019</v>
      </c>
      <c r="U54" s="14">
        <f t="shared" si="7"/>
        <v>49</v>
      </c>
      <c r="V54" s="14">
        <f t="shared" si="10"/>
        <v>51</v>
      </c>
      <c r="W54" s="18">
        <f t="shared" si="11"/>
        <v>0.96078431372549</v>
      </c>
    </row>
    <row r="55" ht="16.8" customHeight="1" spans="1:23">
      <c r="A55" s="14" t="s">
        <v>184</v>
      </c>
      <c r="B55" s="70" t="s">
        <v>185</v>
      </c>
      <c r="C55" s="14" t="s">
        <v>110</v>
      </c>
      <c r="D55" s="14" t="s">
        <v>32</v>
      </c>
      <c r="E55" s="14">
        <v>70</v>
      </c>
      <c r="F55" s="14">
        <v>2.4</v>
      </c>
      <c r="G55" s="14">
        <f>SUM(E55:F55)</f>
        <v>72.4</v>
      </c>
      <c r="H55" s="14">
        <f t="shared" si="0"/>
        <v>97</v>
      </c>
      <c r="I55" s="14">
        <f t="shared" si="1"/>
        <v>22.3917525773196</v>
      </c>
      <c r="J55" s="14">
        <v>12</v>
      </c>
      <c r="K55" s="14">
        <v>15</v>
      </c>
      <c r="L55" s="14">
        <v>0</v>
      </c>
      <c r="M55" s="14">
        <f t="shared" si="2"/>
        <v>140</v>
      </c>
      <c r="N55" s="14">
        <f t="shared" si="3"/>
        <v>12</v>
      </c>
      <c r="O55" s="14">
        <v>30</v>
      </c>
      <c r="P55" s="14">
        <v>0</v>
      </c>
      <c r="Q55" s="14">
        <f>SUM(O55:P55)</f>
        <v>30</v>
      </c>
      <c r="R55" s="14">
        <f t="shared" si="4"/>
        <v>42.22</v>
      </c>
      <c r="S55" s="14">
        <f t="shared" si="5"/>
        <v>7.10563713879678</v>
      </c>
      <c r="T55" s="14">
        <f t="shared" si="6"/>
        <v>41.4973897161164</v>
      </c>
      <c r="U55" s="14">
        <f t="shared" si="7"/>
        <v>50</v>
      </c>
      <c r="V55" s="14">
        <f t="shared" si="10"/>
        <v>51</v>
      </c>
      <c r="W55" s="18">
        <f t="shared" si="11"/>
        <v>0.980392156862745</v>
      </c>
    </row>
    <row r="56" ht="16.8" customHeight="1" spans="1:23">
      <c r="A56" s="14" t="s">
        <v>186</v>
      </c>
      <c r="B56" s="70" t="s">
        <v>187</v>
      </c>
      <c r="C56" s="14" t="s">
        <v>110</v>
      </c>
      <c r="D56" s="14" t="s">
        <v>32</v>
      </c>
      <c r="E56" s="14">
        <v>70</v>
      </c>
      <c r="F56" s="14">
        <v>-2</v>
      </c>
      <c r="G56" s="14">
        <f>SUM(E56:F56)</f>
        <v>68</v>
      </c>
      <c r="H56" s="14">
        <f t="shared" si="0"/>
        <v>97</v>
      </c>
      <c r="I56" s="14">
        <f t="shared" si="1"/>
        <v>21.0309278350515</v>
      </c>
      <c r="J56" s="14">
        <v>12</v>
      </c>
      <c r="K56" s="14">
        <v>15</v>
      </c>
      <c r="L56" s="14">
        <v>0</v>
      </c>
      <c r="M56" s="14">
        <f t="shared" si="2"/>
        <v>140</v>
      </c>
      <c r="N56" s="14">
        <f t="shared" si="3"/>
        <v>12</v>
      </c>
      <c r="O56" s="14">
        <v>30</v>
      </c>
      <c r="P56" s="14">
        <v>0</v>
      </c>
      <c r="Q56" s="14">
        <f>SUM(O56:P56)</f>
        <v>30</v>
      </c>
      <c r="R56" s="14">
        <f t="shared" si="4"/>
        <v>42.22</v>
      </c>
      <c r="S56" s="14">
        <f t="shared" si="5"/>
        <v>7.10563713879678</v>
      </c>
      <c r="T56" s="14">
        <f t="shared" si="6"/>
        <v>40.1365649738483</v>
      </c>
      <c r="U56" s="14">
        <f t="shared" si="7"/>
        <v>51</v>
      </c>
      <c r="V56" s="14">
        <f t="shared" si="10"/>
        <v>51</v>
      </c>
      <c r="W56" s="18">
        <f t="shared" si="11"/>
        <v>1</v>
      </c>
    </row>
  </sheetData>
  <sortState ref="A6:W56">
    <sortCondition ref="U6:U56"/>
  </sortState>
  <mergeCells count="14">
    <mergeCell ref="A1:W1"/>
    <mergeCell ref="A2:W2"/>
    <mergeCell ref="A3:W3"/>
    <mergeCell ref="E4:I4"/>
    <mergeCell ref="J4:N4"/>
    <mergeCell ref="O4:S4"/>
    <mergeCell ref="A4:A5"/>
    <mergeCell ref="B4:B5"/>
    <mergeCell ref="C4:C5"/>
    <mergeCell ref="D4:D5"/>
    <mergeCell ref="T4:T5"/>
    <mergeCell ref="U4:U5"/>
    <mergeCell ref="V4:V5"/>
    <mergeCell ref="W4:W5"/>
  </mergeCells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1"/>
  <sheetViews>
    <sheetView tabSelected="1" zoomScale="90" zoomScaleNormal="90" topLeftCell="A85" workbookViewId="0">
      <selection activeCell="Y103" sqref="Y103"/>
    </sheetView>
  </sheetViews>
  <sheetFormatPr defaultColWidth="8.325" defaultRowHeight="12"/>
  <cols>
    <col min="1" max="1" width="8.325" style="24" customWidth="1"/>
    <col min="2" max="2" width="8.325" style="22" customWidth="1"/>
    <col min="3" max="3" width="11.3916666666667" style="22" customWidth="1"/>
    <col min="4" max="16384" width="8.325" style="22" customWidth="1"/>
  </cols>
  <sheetData>
    <row r="1" s="22" customFormat="1" ht="28.5" customHeight="1" spans="1:23">
      <c r="A1" s="25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</row>
    <row r="2" s="22" customFormat="1" ht="18" customHeight="1" spans="1:1">
      <c r="A2" s="22" t="s">
        <v>1</v>
      </c>
    </row>
    <row r="3" s="22" customFormat="1" ht="20.25" customHeight="1" spans="1:23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</row>
    <row r="4" s="22" customFormat="1" ht="26.25" customHeight="1" spans="1:23">
      <c r="A4" s="28" t="s">
        <v>3</v>
      </c>
      <c r="B4" s="29" t="s">
        <v>4</v>
      </c>
      <c r="C4" s="29" t="s">
        <v>5</v>
      </c>
      <c r="D4" s="29" t="s">
        <v>6</v>
      </c>
      <c r="E4" s="30" t="s">
        <v>7</v>
      </c>
      <c r="F4" s="31"/>
      <c r="G4" s="31"/>
      <c r="H4" s="31"/>
      <c r="I4" s="35"/>
      <c r="J4" s="34" t="s">
        <v>8</v>
      </c>
      <c r="K4" s="34"/>
      <c r="L4" s="34"/>
      <c r="M4" s="34"/>
      <c r="N4" s="34"/>
      <c r="O4" s="34" t="s">
        <v>9</v>
      </c>
      <c r="P4" s="34"/>
      <c r="Q4" s="34"/>
      <c r="R4" s="34"/>
      <c r="S4" s="34"/>
      <c r="T4" s="29" t="s">
        <v>10</v>
      </c>
      <c r="U4" s="29" t="s">
        <v>11</v>
      </c>
      <c r="V4" s="29" t="s">
        <v>12</v>
      </c>
      <c r="W4" s="29" t="s">
        <v>13</v>
      </c>
    </row>
    <row r="5" s="22" customFormat="1" ht="36" customHeight="1" spans="1:23">
      <c r="A5" s="32"/>
      <c r="B5" s="33"/>
      <c r="C5" s="33"/>
      <c r="D5" s="33"/>
      <c r="E5" s="34" t="s">
        <v>14</v>
      </c>
      <c r="F5" s="34" t="s">
        <v>15</v>
      </c>
      <c r="G5" s="34" t="s">
        <v>16</v>
      </c>
      <c r="H5" s="34" t="s">
        <v>17</v>
      </c>
      <c r="I5" s="36" t="s">
        <v>18</v>
      </c>
      <c r="J5" s="34" t="s">
        <v>19</v>
      </c>
      <c r="K5" s="34" t="s">
        <v>20</v>
      </c>
      <c r="L5" s="34" t="s">
        <v>21</v>
      </c>
      <c r="M5" s="34" t="s">
        <v>22</v>
      </c>
      <c r="N5" s="36" t="s">
        <v>23</v>
      </c>
      <c r="O5" s="34" t="s">
        <v>24</v>
      </c>
      <c r="P5" s="34" t="s">
        <v>25</v>
      </c>
      <c r="Q5" s="34" t="s">
        <v>26</v>
      </c>
      <c r="R5" s="34" t="s">
        <v>27</v>
      </c>
      <c r="S5" s="36" t="s">
        <v>28</v>
      </c>
      <c r="T5" s="33"/>
      <c r="U5" s="33"/>
      <c r="V5" s="33"/>
      <c r="W5" s="33"/>
    </row>
    <row r="6" s="22" customFormat="1" ht="16.8" customHeight="1" spans="1:23">
      <c r="A6" s="14" t="s">
        <v>188</v>
      </c>
      <c r="B6" s="14" t="s">
        <v>189</v>
      </c>
      <c r="C6" s="14" t="s">
        <v>110</v>
      </c>
      <c r="D6" s="14" t="s">
        <v>190</v>
      </c>
      <c r="E6" s="14">
        <v>70</v>
      </c>
      <c r="F6" s="14">
        <v>-4</v>
      </c>
      <c r="G6" s="14">
        <f t="shared" ref="G6:G69" si="0">SUM(E6:F6)</f>
        <v>66</v>
      </c>
      <c r="H6" s="14">
        <f t="shared" ref="H6:H69" si="1">MAX(G$6:G$125)</f>
        <v>98</v>
      </c>
      <c r="I6" s="14">
        <f t="shared" ref="I6:I69" si="2">(G6/H6)*30</f>
        <v>20.2040816326531</v>
      </c>
      <c r="J6" s="14">
        <v>15</v>
      </c>
      <c r="K6" s="14">
        <v>15</v>
      </c>
      <c r="L6" s="14">
        <v>102.5</v>
      </c>
      <c r="M6" s="14">
        <f t="shared" ref="M6:M69" si="3">MAX(L$6:L$125)</f>
        <v>102.5</v>
      </c>
      <c r="N6" s="14">
        <f t="shared" ref="N6:N69" si="4">(J6/K6)*15+(L6/M6)*45</f>
        <v>60</v>
      </c>
      <c r="O6" s="14">
        <v>30</v>
      </c>
      <c r="P6" s="14">
        <v>0</v>
      </c>
      <c r="Q6" s="14">
        <f t="shared" ref="Q6:Q69" si="5">SUM(O6:P6)</f>
        <v>30</v>
      </c>
      <c r="R6" s="14">
        <f t="shared" ref="R6:R69" si="6">MAX(Q$6:Q$125)</f>
        <v>47</v>
      </c>
      <c r="S6" s="14">
        <f t="shared" ref="S6:S69" si="7">(Q6/R6)*10</f>
        <v>6.38297872340426</v>
      </c>
      <c r="T6" s="14">
        <f t="shared" ref="T6:T69" si="8">I6+N6+S6</f>
        <v>86.5870603560573</v>
      </c>
      <c r="U6" s="14">
        <f>RANK(T6,T$6:T$111)</f>
        <v>1</v>
      </c>
      <c r="V6" s="14">
        <f t="shared" ref="V6:V69" si="9">MAX(U6:U111)</f>
        <v>106</v>
      </c>
      <c r="W6" s="18">
        <f t="shared" ref="W6:W69" si="10">U6/V6</f>
        <v>0.00943396226415094</v>
      </c>
    </row>
    <row r="7" s="22" customFormat="1" ht="16.8" customHeight="1" spans="1:23">
      <c r="A7" s="14" t="s">
        <v>191</v>
      </c>
      <c r="B7" s="14" t="s">
        <v>192</v>
      </c>
      <c r="C7" s="14" t="s">
        <v>110</v>
      </c>
      <c r="D7" s="14" t="s">
        <v>190</v>
      </c>
      <c r="E7" s="14">
        <v>69</v>
      </c>
      <c r="F7" s="14">
        <v>14.5</v>
      </c>
      <c r="G7" s="14">
        <f t="shared" si="0"/>
        <v>83.5</v>
      </c>
      <c r="H7" s="14">
        <f t="shared" si="1"/>
        <v>98</v>
      </c>
      <c r="I7" s="14">
        <f t="shared" si="2"/>
        <v>25.5612244897959</v>
      </c>
      <c r="J7" s="14">
        <v>11</v>
      </c>
      <c r="K7" s="14">
        <v>15</v>
      </c>
      <c r="L7" s="14">
        <v>40</v>
      </c>
      <c r="M7" s="14">
        <f t="shared" si="3"/>
        <v>102.5</v>
      </c>
      <c r="N7" s="14">
        <f t="shared" si="4"/>
        <v>28.5609756097561</v>
      </c>
      <c r="O7" s="14">
        <v>30</v>
      </c>
      <c r="P7" s="14">
        <v>0</v>
      </c>
      <c r="Q7" s="14">
        <f t="shared" si="5"/>
        <v>30</v>
      </c>
      <c r="R7" s="14">
        <f t="shared" si="6"/>
        <v>47</v>
      </c>
      <c r="S7" s="14">
        <f t="shared" si="7"/>
        <v>6.38297872340426</v>
      </c>
      <c r="T7" s="14">
        <f t="shared" si="8"/>
        <v>60.5051788229563</v>
      </c>
      <c r="U7" s="14">
        <f t="shared" ref="U7:U38" si="11">RANK(T7,T$6:T$111)</f>
        <v>2</v>
      </c>
      <c r="V7" s="14">
        <f t="shared" si="9"/>
        <v>106</v>
      </c>
      <c r="W7" s="18">
        <f t="shared" si="10"/>
        <v>0.0188679245283019</v>
      </c>
    </row>
    <row r="8" s="22" customFormat="1" ht="16.8" customHeight="1" spans="1:23">
      <c r="A8" s="14" t="s">
        <v>193</v>
      </c>
      <c r="B8" s="14" t="s">
        <v>194</v>
      </c>
      <c r="C8" s="14" t="s">
        <v>110</v>
      </c>
      <c r="D8" s="14" t="s">
        <v>190</v>
      </c>
      <c r="E8" s="14">
        <v>70</v>
      </c>
      <c r="F8" s="14">
        <v>-1.6</v>
      </c>
      <c r="G8" s="14">
        <f t="shared" si="0"/>
        <v>68.4</v>
      </c>
      <c r="H8" s="14">
        <f t="shared" si="1"/>
        <v>98</v>
      </c>
      <c r="I8" s="14">
        <f t="shared" si="2"/>
        <v>20.9387755102041</v>
      </c>
      <c r="J8" s="14">
        <v>15</v>
      </c>
      <c r="K8" s="14">
        <v>15</v>
      </c>
      <c r="L8" s="14">
        <v>40</v>
      </c>
      <c r="M8" s="14">
        <f t="shared" si="3"/>
        <v>102.5</v>
      </c>
      <c r="N8" s="14">
        <f t="shared" si="4"/>
        <v>32.5609756097561</v>
      </c>
      <c r="O8" s="14">
        <v>30</v>
      </c>
      <c r="P8" s="14">
        <v>0</v>
      </c>
      <c r="Q8" s="14">
        <f t="shared" si="5"/>
        <v>30</v>
      </c>
      <c r="R8" s="14">
        <f t="shared" si="6"/>
        <v>47</v>
      </c>
      <c r="S8" s="14">
        <f t="shared" si="7"/>
        <v>6.38297872340426</v>
      </c>
      <c r="T8" s="14">
        <f t="shared" si="8"/>
        <v>59.8827298433644</v>
      </c>
      <c r="U8" s="14">
        <f t="shared" si="11"/>
        <v>3</v>
      </c>
      <c r="V8" s="14">
        <f t="shared" si="9"/>
        <v>106</v>
      </c>
      <c r="W8" s="18">
        <f t="shared" si="10"/>
        <v>0.0283018867924528</v>
      </c>
    </row>
    <row r="9" s="22" customFormat="1" ht="16.8" customHeight="1" spans="1:23">
      <c r="A9" s="14" t="s">
        <v>195</v>
      </c>
      <c r="B9" s="14" t="s">
        <v>196</v>
      </c>
      <c r="C9" s="14" t="s">
        <v>110</v>
      </c>
      <c r="D9" s="14" t="s">
        <v>190</v>
      </c>
      <c r="E9" s="14">
        <v>70</v>
      </c>
      <c r="F9" s="14">
        <v>-1</v>
      </c>
      <c r="G9" s="14">
        <f t="shared" si="0"/>
        <v>69</v>
      </c>
      <c r="H9" s="14">
        <f t="shared" si="1"/>
        <v>98</v>
      </c>
      <c r="I9" s="14">
        <f t="shared" si="2"/>
        <v>21.1224489795918</v>
      </c>
      <c r="J9" s="14">
        <v>14</v>
      </c>
      <c r="K9" s="14">
        <v>15</v>
      </c>
      <c r="L9" s="14">
        <v>40</v>
      </c>
      <c r="M9" s="14">
        <f t="shared" si="3"/>
        <v>102.5</v>
      </c>
      <c r="N9" s="14">
        <f t="shared" si="4"/>
        <v>31.5609756097561</v>
      </c>
      <c r="O9" s="14">
        <v>30</v>
      </c>
      <c r="P9" s="14">
        <v>0</v>
      </c>
      <c r="Q9" s="14">
        <f t="shared" si="5"/>
        <v>30</v>
      </c>
      <c r="R9" s="14">
        <f t="shared" si="6"/>
        <v>47</v>
      </c>
      <c r="S9" s="14">
        <f t="shared" si="7"/>
        <v>6.38297872340426</v>
      </c>
      <c r="T9" s="14">
        <f t="shared" si="8"/>
        <v>59.0664033127522</v>
      </c>
      <c r="U9" s="14">
        <f t="shared" si="11"/>
        <v>4</v>
      </c>
      <c r="V9" s="14">
        <f t="shared" si="9"/>
        <v>106</v>
      </c>
      <c r="W9" s="18">
        <f t="shared" si="10"/>
        <v>0.0377358490566038</v>
      </c>
    </row>
    <row r="10" s="22" customFormat="1" ht="16.8" customHeight="1" spans="1:23">
      <c r="A10" s="14" t="s">
        <v>197</v>
      </c>
      <c r="B10" s="14" t="s">
        <v>198</v>
      </c>
      <c r="C10" s="14" t="s">
        <v>110</v>
      </c>
      <c r="D10" s="14" t="s">
        <v>190</v>
      </c>
      <c r="E10" s="14">
        <v>70</v>
      </c>
      <c r="F10" s="14">
        <v>28</v>
      </c>
      <c r="G10" s="14">
        <f t="shared" si="0"/>
        <v>98</v>
      </c>
      <c r="H10" s="14">
        <f t="shared" si="1"/>
        <v>98</v>
      </c>
      <c r="I10" s="14">
        <f t="shared" si="2"/>
        <v>30</v>
      </c>
      <c r="J10" s="14">
        <v>15</v>
      </c>
      <c r="K10" s="14">
        <v>15</v>
      </c>
      <c r="L10" s="14">
        <v>2</v>
      </c>
      <c r="M10" s="14">
        <f t="shared" si="3"/>
        <v>102.5</v>
      </c>
      <c r="N10" s="14">
        <f t="shared" si="4"/>
        <v>15.8780487804878</v>
      </c>
      <c r="O10" s="14">
        <v>30</v>
      </c>
      <c r="P10" s="14">
        <v>9</v>
      </c>
      <c r="Q10" s="14">
        <f t="shared" si="5"/>
        <v>39</v>
      </c>
      <c r="R10" s="14">
        <f t="shared" si="6"/>
        <v>47</v>
      </c>
      <c r="S10" s="14">
        <f t="shared" si="7"/>
        <v>8.29787234042553</v>
      </c>
      <c r="T10" s="14">
        <f t="shared" si="8"/>
        <v>54.1759211209133</v>
      </c>
      <c r="U10" s="14">
        <f t="shared" si="11"/>
        <v>5</v>
      </c>
      <c r="V10" s="14">
        <f t="shared" si="9"/>
        <v>106</v>
      </c>
      <c r="W10" s="18">
        <f t="shared" si="10"/>
        <v>0.0471698113207547</v>
      </c>
    </row>
    <row r="11" s="22" customFormat="1" ht="16.8" customHeight="1" spans="1:23">
      <c r="A11" s="14" t="s">
        <v>199</v>
      </c>
      <c r="B11" s="14" t="s">
        <v>200</v>
      </c>
      <c r="C11" s="14" t="s">
        <v>110</v>
      </c>
      <c r="D11" s="14" t="s">
        <v>190</v>
      </c>
      <c r="E11" s="14">
        <v>70</v>
      </c>
      <c r="F11" s="14">
        <v>23</v>
      </c>
      <c r="G11" s="14">
        <f t="shared" si="0"/>
        <v>93</v>
      </c>
      <c r="H11" s="14">
        <f t="shared" si="1"/>
        <v>98</v>
      </c>
      <c r="I11" s="14">
        <f t="shared" si="2"/>
        <v>28.469387755102</v>
      </c>
      <c r="J11" s="14">
        <v>15</v>
      </c>
      <c r="K11" s="14">
        <v>15</v>
      </c>
      <c r="L11" s="14">
        <v>0</v>
      </c>
      <c r="M11" s="14">
        <f t="shared" si="3"/>
        <v>102.5</v>
      </c>
      <c r="N11" s="14">
        <f t="shared" si="4"/>
        <v>15</v>
      </c>
      <c r="O11" s="14">
        <v>30</v>
      </c>
      <c r="P11" s="14">
        <v>13</v>
      </c>
      <c r="Q11" s="14">
        <f t="shared" si="5"/>
        <v>43</v>
      </c>
      <c r="R11" s="14">
        <f t="shared" si="6"/>
        <v>47</v>
      </c>
      <c r="S11" s="14">
        <f t="shared" si="7"/>
        <v>9.14893617021277</v>
      </c>
      <c r="T11" s="14">
        <f t="shared" si="8"/>
        <v>52.6183239253148</v>
      </c>
      <c r="U11" s="14">
        <f t="shared" si="11"/>
        <v>6</v>
      </c>
      <c r="V11" s="14">
        <f t="shared" si="9"/>
        <v>106</v>
      </c>
      <c r="W11" s="18">
        <f t="shared" si="10"/>
        <v>0.0566037735849057</v>
      </c>
    </row>
    <row r="12" s="22" customFormat="1" ht="16.8" customHeight="1" spans="1:23">
      <c r="A12" s="14" t="s">
        <v>201</v>
      </c>
      <c r="B12" s="14" t="s">
        <v>202</v>
      </c>
      <c r="C12" s="14" t="s">
        <v>110</v>
      </c>
      <c r="D12" s="14" t="s">
        <v>190</v>
      </c>
      <c r="E12" s="14">
        <v>70</v>
      </c>
      <c r="F12" s="14">
        <v>0</v>
      </c>
      <c r="G12" s="14">
        <f t="shared" si="0"/>
        <v>70</v>
      </c>
      <c r="H12" s="14">
        <f t="shared" si="1"/>
        <v>98</v>
      </c>
      <c r="I12" s="14">
        <f t="shared" si="2"/>
        <v>21.4285714285714</v>
      </c>
      <c r="J12" s="14">
        <v>15</v>
      </c>
      <c r="K12" s="14">
        <v>15</v>
      </c>
      <c r="L12" s="14">
        <v>22</v>
      </c>
      <c r="M12" s="14">
        <f t="shared" si="3"/>
        <v>102.5</v>
      </c>
      <c r="N12" s="14">
        <f t="shared" si="4"/>
        <v>24.6585365853659</v>
      </c>
      <c r="O12" s="14">
        <v>30</v>
      </c>
      <c r="P12" s="14">
        <v>0</v>
      </c>
      <c r="Q12" s="14">
        <f t="shared" si="5"/>
        <v>30</v>
      </c>
      <c r="R12" s="14">
        <f t="shared" si="6"/>
        <v>47</v>
      </c>
      <c r="S12" s="14">
        <f t="shared" si="7"/>
        <v>6.38297872340426</v>
      </c>
      <c r="T12" s="14">
        <f t="shared" si="8"/>
        <v>52.4700867373415</v>
      </c>
      <c r="U12" s="14">
        <f t="shared" si="11"/>
        <v>7</v>
      </c>
      <c r="V12" s="14">
        <f t="shared" si="9"/>
        <v>106</v>
      </c>
      <c r="W12" s="18">
        <f t="shared" si="10"/>
        <v>0.0660377358490566</v>
      </c>
    </row>
    <row r="13" s="23" customFormat="1" ht="16.8" customHeight="1" spans="1:23">
      <c r="A13" s="14" t="s">
        <v>203</v>
      </c>
      <c r="B13" s="14" t="s">
        <v>204</v>
      </c>
      <c r="C13" s="14" t="s">
        <v>110</v>
      </c>
      <c r="D13" s="14" t="s">
        <v>190</v>
      </c>
      <c r="E13" s="14">
        <v>70</v>
      </c>
      <c r="F13" s="14">
        <v>1.8</v>
      </c>
      <c r="G13" s="14">
        <f t="shared" si="0"/>
        <v>71.8</v>
      </c>
      <c r="H13" s="14">
        <f t="shared" si="1"/>
        <v>98</v>
      </c>
      <c r="I13" s="14">
        <f t="shared" si="2"/>
        <v>21.9795918367347</v>
      </c>
      <c r="J13" s="14">
        <v>15</v>
      </c>
      <c r="K13" s="14">
        <v>15</v>
      </c>
      <c r="L13" s="14">
        <v>20</v>
      </c>
      <c r="M13" s="14">
        <f t="shared" si="3"/>
        <v>102.5</v>
      </c>
      <c r="N13" s="14">
        <f t="shared" si="4"/>
        <v>23.780487804878</v>
      </c>
      <c r="O13" s="14">
        <v>30</v>
      </c>
      <c r="P13" s="14">
        <v>0</v>
      </c>
      <c r="Q13" s="14">
        <f t="shared" si="5"/>
        <v>30</v>
      </c>
      <c r="R13" s="14">
        <f t="shared" si="6"/>
        <v>47</v>
      </c>
      <c r="S13" s="14">
        <f t="shared" si="7"/>
        <v>6.38297872340426</v>
      </c>
      <c r="T13" s="14">
        <f t="shared" si="8"/>
        <v>52.143058365017</v>
      </c>
      <c r="U13" s="14">
        <f t="shared" si="11"/>
        <v>8</v>
      </c>
      <c r="V13" s="14">
        <f t="shared" si="9"/>
        <v>106</v>
      </c>
      <c r="W13" s="18">
        <f t="shared" si="10"/>
        <v>0.0754716981132075</v>
      </c>
    </row>
    <row r="14" s="23" customFormat="1" ht="16.8" customHeight="1" spans="1:23">
      <c r="A14" s="14" t="s">
        <v>205</v>
      </c>
      <c r="B14" s="14" t="s">
        <v>206</v>
      </c>
      <c r="C14" s="14" t="s">
        <v>110</v>
      </c>
      <c r="D14" s="14" t="s">
        <v>190</v>
      </c>
      <c r="E14" s="14">
        <v>70</v>
      </c>
      <c r="F14" s="14">
        <v>8.45</v>
      </c>
      <c r="G14" s="14">
        <f t="shared" si="0"/>
        <v>78.45</v>
      </c>
      <c r="H14" s="14">
        <f t="shared" si="1"/>
        <v>98</v>
      </c>
      <c r="I14" s="14">
        <f t="shared" si="2"/>
        <v>24.015306122449</v>
      </c>
      <c r="J14" s="14">
        <v>15</v>
      </c>
      <c r="K14" s="14">
        <v>15</v>
      </c>
      <c r="L14" s="14">
        <v>15</v>
      </c>
      <c r="M14" s="14">
        <f t="shared" si="3"/>
        <v>102.5</v>
      </c>
      <c r="N14" s="14">
        <f t="shared" si="4"/>
        <v>21.5853658536585</v>
      </c>
      <c r="O14" s="14">
        <v>30</v>
      </c>
      <c r="P14" s="14">
        <v>0.5</v>
      </c>
      <c r="Q14" s="14">
        <f t="shared" si="5"/>
        <v>30.5</v>
      </c>
      <c r="R14" s="14">
        <f t="shared" si="6"/>
        <v>47</v>
      </c>
      <c r="S14" s="14">
        <f t="shared" si="7"/>
        <v>6.48936170212766</v>
      </c>
      <c r="T14" s="14">
        <f t="shared" si="8"/>
        <v>52.0900336782352</v>
      </c>
      <c r="U14" s="14">
        <f t="shared" si="11"/>
        <v>9</v>
      </c>
      <c r="V14" s="14">
        <f t="shared" si="9"/>
        <v>106</v>
      </c>
      <c r="W14" s="18">
        <f t="shared" si="10"/>
        <v>0.0849056603773585</v>
      </c>
    </row>
    <row r="15" s="22" customFormat="1" ht="16.8" customHeight="1" spans="1:23">
      <c r="A15" s="21" t="s">
        <v>207</v>
      </c>
      <c r="B15" s="21" t="s">
        <v>208</v>
      </c>
      <c r="C15" s="21" t="s">
        <v>110</v>
      </c>
      <c r="D15" s="21" t="s">
        <v>190</v>
      </c>
      <c r="E15" s="21">
        <v>70</v>
      </c>
      <c r="F15" s="21">
        <v>15.5</v>
      </c>
      <c r="G15" s="21">
        <f t="shared" si="0"/>
        <v>85.5</v>
      </c>
      <c r="H15" s="21">
        <f t="shared" si="1"/>
        <v>98</v>
      </c>
      <c r="I15" s="21">
        <f t="shared" si="2"/>
        <v>26.1734693877551</v>
      </c>
      <c r="J15" s="21">
        <v>15</v>
      </c>
      <c r="K15" s="21">
        <v>15</v>
      </c>
      <c r="L15" s="21">
        <v>2</v>
      </c>
      <c r="M15" s="21">
        <f t="shared" si="3"/>
        <v>102.5</v>
      </c>
      <c r="N15" s="21">
        <f t="shared" si="4"/>
        <v>15.8780487804878</v>
      </c>
      <c r="O15" s="21">
        <v>30</v>
      </c>
      <c r="P15" s="21">
        <v>17</v>
      </c>
      <c r="Q15" s="21">
        <f t="shared" si="5"/>
        <v>47</v>
      </c>
      <c r="R15" s="21">
        <f t="shared" si="6"/>
        <v>47</v>
      </c>
      <c r="S15" s="21">
        <f t="shared" si="7"/>
        <v>10</v>
      </c>
      <c r="T15" s="21">
        <f t="shared" si="8"/>
        <v>52.0515181682429</v>
      </c>
      <c r="U15" s="14">
        <f t="shared" si="11"/>
        <v>10</v>
      </c>
      <c r="V15" s="21">
        <f t="shared" si="9"/>
        <v>106</v>
      </c>
      <c r="W15" s="37">
        <f t="shared" si="10"/>
        <v>0.0943396226415094</v>
      </c>
    </row>
    <row r="16" s="22" customFormat="1" ht="16.8" customHeight="1" spans="1:23">
      <c r="A16" s="14" t="s">
        <v>209</v>
      </c>
      <c r="B16" s="14" t="s">
        <v>210</v>
      </c>
      <c r="C16" s="14" t="s">
        <v>110</v>
      </c>
      <c r="D16" s="14" t="s">
        <v>190</v>
      </c>
      <c r="E16" s="14">
        <v>70</v>
      </c>
      <c r="F16" s="14">
        <v>9.4</v>
      </c>
      <c r="G16" s="14">
        <f t="shared" si="0"/>
        <v>79.4</v>
      </c>
      <c r="H16" s="14">
        <f t="shared" si="1"/>
        <v>98</v>
      </c>
      <c r="I16" s="14">
        <f t="shared" si="2"/>
        <v>24.3061224489796</v>
      </c>
      <c r="J16" s="14">
        <v>15</v>
      </c>
      <c r="K16" s="14">
        <v>15</v>
      </c>
      <c r="L16" s="14">
        <v>11.5</v>
      </c>
      <c r="M16" s="14">
        <f t="shared" si="3"/>
        <v>102.5</v>
      </c>
      <c r="N16" s="14">
        <f t="shared" si="4"/>
        <v>20.0487804878049</v>
      </c>
      <c r="O16" s="14">
        <v>30</v>
      </c>
      <c r="P16" s="14">
        <v>0</v>
      </c>
      <c r="Q16" s="14">
        <f t="shared" si="5"/>
        <v>30</v>
      </c>
      <c r="R16" s="14">
        <f t="shared" si="6"/>
        <v>47</v>
      </c>
      <c r="S16" s="14">
        <f t="shared" si="7"/>
        <v>6.38297872340426</v>
      </c>
      <c r="T16" s="14">
        <f t="shared" si="8"/>
        <v>50.7378816601887</v>
      </c>
      <c r="U16" s="14">
        <f t="shared" si="11"/>
        <v>11</v>
      </c>
      <c r="V16" s="14">
        <f t="shared" si="9"/>
        <v>106</v>
      </c>
      <c r="W16" s="18">
        <f t="shared" si="10"/>
        <v>0.10377358490566</v>
      </c>
    </row>
    <row r="17" s="22" customFormat="1" ht="16.8" customHeight="1" spans="1:23">
      <c r="A17" s="14" t="s">
        <v>211</v>
      </c>
      <c r="B17" s="14" t="s">
        <v>212</v>
      </c>
      <c r="C17" s="14" t="s">
        <v>110</v>
      </c>
      <c r="D17" s="14" t="s">
        <v>190</v>
      </c>
      <c r="E17" s="14">
        <v>70</v>
      </c>
      <c r="F17" s="14">
        <v>27.5</v>
      </c>
      <c r="G17" s="14">
        <f t="shared" si="0"/>
        <v>97.5</v>
      </c>
      <c r="H17" s="14">
        <f t="shared" si="1"/>
        <v>98</v>
      </c>
      <c r="I17" s="14">
        <f t="shared" si="2"/>
        <v>29.8469387755102</v>
      </c>
      <c r="J17" s="14">
        <v>12</v>
      </c>
      <c r="K17" s="14">
        <v>15</v>
      </c>
      <c r="L17" s="14">
        <v>2</v>
      </c>
      <c r="M17" s="14">
        <f t="shared" si="3"/>
        <v>102.5</v>
      </c>
      <c r="N17" s="14">
        <f t="shared" si="4"/>
        <v>12.8780487804878</v>
      </c>
      <c r="O17" s="14">
        <v>30</v>
      </c>
      <c r="P17" s="14">
        <v>7.5</v>
      </c>
      <c r="Q17" s="14">
        <f t="shared" si="5"/>
        <v>37.5</v>
      </c>
      <c r="R17" s="14">
        <f t="shared" si="6"/>
        <v>47</v>
      </c>
      <c r="S17" s="14">
        <f t="shared" si="7"/>
        <v>7.97872340425532</v>
      </c>
      <c r="T17" s="14">
        <f t="shared" si="8"/>
        <v>50.7037109602533</v>
      </c>
      <c r="U17" s="14">
        <f t="shared" si="11"/>
        <v>12</v>
      </c>
      <c r="V17" s="14">
        <f t="shared" si="9"/>
        <v>106</v>
      </c>
      <c r="W17" s="18">
        <f t="shared" si="10"/>
        <v>0.113207547169811</v>
      </c>
    </row>
    <row r="18" s="23" customFormat="1" ht="16.8" customHeight="1" spans="1:23">
      <c r="A18" s="14" t="s">
        <v>213</v>
      </c>
      <c r="B18" s="14" t="s">
        <v>214</v>
      </c>
      <c r="C18" s="14" t="s">
        <v>110</v>
      </c>
      <c r="D18" s="14" t="s">
        <v>190</v>
      </c>
      <c r="E18" s="14">
        <v>70</v>
      </c>
      <c r="F18" s="14">
        <v>21.8</v>
      </c>
      <c r="G18" s="14">
        <f t="shared" si="0"/>
        <v>91.8</v>
      </c>
      <c r="H18" s="14">
        <f t="shared" si="1"/>
        <v>98</v>
      </c>
      <c r="I18" s="14">
        <f t="shared" si="2"/>
        <v>28.1020408163265</v>
      </c>
      <c r="J18" s="14">
        <v>15</v>
      </c>
      <c r="K18" s="14">
        <v>15</v>
      </c>
      <c r="L18" s="14">
        <v>2</v>
      </c>
      <c r="M18" s="14">
        <f t="shared" si="3"/>
        <v>102.5</v>
      </c>
      <c r="N18" s="14">
        <f t="shared" si="4"/>
        <v>15.8780487804878</v>
      </c>
      <c r="O18" s="14">
        <v>30</v>
      </c>
      <c r="P18" s="14">
        <v>0.75</v>
      </c>
      <c r="Q18" s="14">
        <f t="shared" si="5"/>
        <v>30.75</v>
      </c>
      <c r="R18" s="14">
        <f t="shared" si="6"/>
        <v>47</v>
      </c>
      <c r="S18" s="14">
        <f t="shared" si="7"/>
        <v>6.54255319148936</v>
      </c>
      <c r="T18" s="14">
        <f t="shared" si="8"/>
        <v>50.5226427883037</v>
      </c>
      <c r="U18" s="14">
        <f t="shared" si="11"/>
        <v>13</v>
      </c>
      <c r="V18" s="14">
        <f t="shared" si="9"/>
        <v>106</v>
      </c>
      <c r="W18" s="18">
        <f t="shared" si="10"/>
        <v>0.122641509433962</v>
      </c>
    </row>
    <row r="19" s="22" customFormat="1" ht="16.8" customHeight="1" spans="1:23">
      <c r="A19" s="14" t="s">
        <v>215</v>
      </c>
      <c r="B19" s="14" t="s">
        <v>216</v>
      </c>
      <c r="C19" s="14" t="s">
        <v>110</v>
      </c>
      <c r="D19" s="14" t="s">
        <v>190</v>
      </c>
      <c r="E19" s="14">
        <v>70</v>
      </c>
      <c r="F19" s="14">
        <v>7.3</v>
      </c>
      <c r="G19" s="14">
        <f t="shared" si="0"/>
        <v>77.3</v>
      </c>
      <c r="H19" s="14">
        <f t="shared" si="1"/>
        <v>98</v>
      </c>
      <c r="I19" s="14">
        <f t="shared" si="2"/>
        <v>23.6632653061225</v>
      </c>
      <c r="J19" s="14">
        <v>15</v>
      </c>
      <c r="K19" s="14">
        <v>15</v>
      </c>
      <c r="L19" s="14">
        <v>12</v>
      </c>
      <c r="M19" s="14">
        <f t="shared" si="3"/>
        <v>102.5</v>
      </c>
      <c r="N19" s="14">
        <f t="shared" si="4"/>
        <v>20.2682926829268</v>
      </c>
      <c r="O19" s="14">
        <v>30</v>
      </c>
      <c r="P19" s="14">
        <v>0</v>
      </c>
      <c r="Q19" s="14">
        <f t="shared" si="5"/>
        <v>30</v>
      </c>
      <c r="R19" s="14">
        <f t="shared" si="6"/>
        <v>47</v>
      </c>
      <c r="S19" s="14">
        <f t="shared" si="7"/>
        <v>6.38297872340426</v>
      </c>
      <c r="T19" s="14">
        <f t="shared" si="8"/>
        <v>50.3145367124535</v>
      </c>
      <c r="U19" s="14">
        <f t="shared" si="11"/>
        <v>14</v>
      </c>
      <c r="V19" s="14">
        <f t="shared" si="9"/>
        <v>106</v>
      </c>
      <c r="W19" s="18">
        <f t="shared" si="10"/>
        <v>0.132075471698113</v>
      </c>
    </row>
    <row r="20" s="22" customFormat="1" ht="16.8" customHeight="1" spans="1:23">
      <c r="A20" s="14" t="s">
        <v>217</v>
      </c>
      <c r="B20" s="14" t="s">
        <v>218</v>
      </c>
      <c r="C20" s="14" t="s">
        <v>110</v>
      </c>
      <c r="D20" s="14" t="s">
        <v>190</v>
      </c>
      <c r="E20" s="14">
        <v>70</v>
      </c>
      <c r="F20" s="14">
        <v>23.19</v>
      </c>
      <c r="G20" s="14">
        <f t="shared" si="0"/>
        <v>93.19</v>
      </c>
      <c r="H20" s="14">
        <f t="shared" si="1"/>
        <v>98</v>
      </c>
      <c r="I20" s="14">
        <f t="shared" si="2"/>
        <v>28.5275510204082</v>
      </c>
      <c r="J20" s="14">
        <v>15</v>
      </c>
      <c r="K20" s="14">
        <v>15</v>
      </c>
      <c r="L20" s="14">
        <v>0</v>
      </c>
      <c r="M20" s="14">
        <f t="shared" si="3"/>
        <v>102.5</v>
      </c>
      <c r="N20" s="14">
        <f t="shared" si="4"/>
        <v>15</v>
      </c>
      <c r="O20" s="14">
        <v>30</v>
      </c>
      <c r="P20" s="14">
        <v>0.47</v>
      </c>
      <c r="Q20" s="14">
        <f t="shared" si="5"/>
        <v>30.47</v>
      </c>
      <c r="R20" s="14">
        <f t="shared" si="6"/>
        <v>47</v>
      </c>
      <c r="S20" s="14">
        <f t="shared" si="7"/>
        <v>6.48297872340425</v>
      </c>
      <c r="T20" s="14">
        <f t="shared" si="8"/>
        <v>50.0105297438124</v>
      </c>
      <c r="U20" s="14">
        <f t="shared" si="11"/>
        <v>15</v>
      </c>
      <c r="V20" s="14">
        <f t="shared" si="9"/>
        <v>106</v>
      </c>
      <c r="W20" s="18">
        <f t="shared" si="10"/>
        <v>0.141509433962264</v>
      </c>
    </row>
    <row r="21" s="22" customFormat="1" ht="16.8" customHeight="1" spans="1:23">
      <c r="A21" s="14" t="s">
        <v>219</v>
      </c>
      <c r="B21" s="14" t="s">
        <v>220</v>
      </c>
      <c r="C21" s="14" t="s">
        <v>110</v>
      </c>
      <c r="D21" s="14" t="s">
        <v>190</v>
      </c>
      <c r="E21" s="14">
        <v>70</v>
      </c>
      <c r="F21" s="14">
        <v>-2</v>
      </c>
      <c r="G21" s="14">
        <f t="shared" si="0"/>
        <v>68</v>
      </c>
      <c r="H21" s="14">
        <f t="shared" si="1"/>
        <v>98</v>
      </c>
      <c r="I21" s="14">
        <f t="shared" si="2"/>
        <v>20.8163265306122</v>
      </c>
      <c r="J21" s="14">
        <v>14</v>
      </c>
      <c r="K21" s="14">
        <v>15</v>
      </c>
      <c r="L21" s="14">
        <v>20</v>
      </c>
      <c r="M21" s="14">
        <f t="shared" si="3"/>
        <v>102.5</v>
      </c>
      <c r="N21" s="14">
        <f t="shared" si="4"/>
        <v>22.780487804878</v>
      </c>
      <c r="O21" s="14">
        <v>30</v>
      </c>
      <c r="P21" s="14">
        <v>0</v>
      </c>
      <c r="Q21" s="14">
        <f t="shared" si="5"/>
        <v>30</v>
      </c>
      <c r="R21" s="14">
        <f t="shared" si="6"/>
        <v>47</v>
      </c>
      <c r="S21" s="14">
        <f t="shared" si="7"/>
        <v>6.38297872340426</v>
      </c>
      <c r="T21" s="14">
        <f t="shared" si="8"/>
        <v>49.9797930588946</v>
      </c>
      <c r="U21" s="14">
        <f t="shared" si="11"/>
        <v>16</v>
      </c>
      <c r="V21" s="14">
        <f t="shared" si="9"/>
        <v>106</v>
      </c>
      <c r="W21" s="18">
        <f t="shared" si="10"/>
        <v>0.150943396226415</v>
      </c>
    </row>
    <row r="22" s="22" customFormat="1" ht="16.8" customHeight="1" spans="1:23">
      <c r="A22" s="14" t="s">
        <v>221</v>
      </c>
      <c r="B22" s="14" t="s">
        <v>222</v>
      </c>
      <c r="C22" s="14" t="s">
        <v>110</v>
      </c>
      <c r="D22" s="14" t="s">
        <v>190</v>
      </c>
      <c r="E22" s="14">
        <v>70</v>
      </c>
      <c r="F22" s="14">
        <v>21.6</v>
      </c>
      <c r="G22" s="14">
        <f t="shared" si="0"/>
        <v>91.6</v>
      </c>
      <c r="H22" s="14">
        <f t="shared" si="1"/>
        <v>98</v>
      </c>
      <c r="I22" s="14">
        <f t="shared" si="2"/>
        <v>28.0408163265306</v>
      </c>
      <c r="J22" s="14">
        <v>15</v>
      </c>
      <c r="K22" s="14">
        <v>15</v>
      </c>
      <c r="L22" s="14">
        <v>0</v>
      </c>
      <c r="M22" s="14">
        <f t="shared" si="3"/>
        <v>102.5</v>
      </c>
      <c r="N22" s="14">
        <f t="shared" si="4"/>
        <v>15</v>
      </c>
      <c r="O22" s="14">
        <v>30</v>
      </c>
      <c r="P22" s="14">
        <v>1.82</v>
      </c>
      <c r="Q22" s="14">
        <f t="shared" si="5"/>
        <v>31.82</v>
      </c>
      <c r="R22" s="14">
        <f t="shared" si="6"/>
        <v>47</v>
      </c>
      <c r="S22" s="14">
        <f t="shared" si="7"/>
        <v>6.77021276595745</v>
      </c>
      <c r="T22" s="14">
        <f t="shared" si="8"/>
        <v>49.8110290924881</v>
      </c>
      <c r="U22" s="14">
        <f t="shared" si="11"/>
        <v>17</v>
      </c>
      <c r="V22" s="14">
        <f t="shared" si="9"/>
        <v>106</v>
      </c>
      <c r="W22" s="18">
        <f t="shared" si="10"/>
        <v>0.160377358490566</v>
      </c>
    </row>
    <row r="23" s="22" customFormat="1" ht="16.8" customHeight="1" spans="1:23">
      <c r="A23" s="14" t="s">
        <v>223</v>
      </c>
      <c r="B23" s="14" t="s">
        <v>224</v>
      </c>
      <c r="C23" s="14" t="s">
        <v>110</v>
      </c>
      <c r="D23" s="14" t="s">
        <v>190</v>
      </c>
      <c r="E23" s="14">
        <v>70</v>
      </c>
      <c r="F23" s="14">
        <v>8</v>
      </c>
      <c r="G23" s="14">
        <f t="shared" si="0"/>
        <v>78</v>
      </c>
      <c r="H23" s="14">
        <f t="shared" si="1"/>
        <v>98</v>
      </c>
      <c r="I23" s="14">
        <f t="shared" si="2"/>
        <v>23.8775510204082</v>
      </c>
      <c r="J23" s="14">
        <v>15</v>
      </c>
      <c r="K23" s="14">
        <v>15</v>
      </c>
      <c r="L23" s="14">
        <v>10</v>
      </c>
      <c r="M23" s="14">
        <f t="shared" si="3"/>
        <v>102.5</v>
      </c>
      <c r="N23" s="14">
        <f t="shared" si="4"/>
        <v>19.390243902439</v>
      </c>
      <c r="O23" s="14">
        <v>30</v>
      </c>
      <c r="P23" s="14">
        <v>0</v>
      </c>
      <c r="Q23" s="14">
        <f t="shared" si="5"/>
        <v>30</v>
      </c>
      <c r="R23" s="14">
        <f t="shared" si="6"/>
        <v>47</v>
      </c>
      <c r="S23" s="14">
        <f t="shared" si="7"/>
        <v>6.38297872340426</v>
      </c>
      <c r="T23" s="14">
        <f t="shared" si="8"/>
        <v>49.6507736462514</v>
      </c>
      <c r="U23" s="14">
        <f t="shared" si="11"/>
        <v>18</v>
      </c>
      <c r="V23" s="14">
        <f t="shared" si="9"/>
        <v>106</v>
      </c>
      <c r="W23" s="18">
        <f t="shared" si="10"/>
        <v>0.169811320754717</v>
      </c>
    </row>
    <row r="24" s="22" customFormat="1" ht="16.8" customHeight="1" spans="1:23">
      <c r="A24" s="14" t="s">
        <v>225</v>
      </c>
      <c r="B24" s="14" t="s">
        <v>226</v>
      </c>
      <c r="C24" s="14" t="s">
        <v>110</v>
      </c>
      <c r="D24" s="14" t="s">
        <v>190</v>
      </c>
      <c r="E24" s="14">
        <v>70</v>
      </c>
      <c r="F24" s="14">
        <v>22.2</v>
      </c>
      <c r="G24" s="14">
        <f t="shared" si="0"/>
        <v>92.2</v>
      </c>
      <c r="H24" s="14">
        <f t="shared" si="1"/>
        <v>98</v>
      </c>
      <c r="I24" s="14">
        <f t="shared" si="2"/>
        <v>28.2244897959184</v>
      </c>
      <c r="J24" s="14">
        <v>15</v>
      </c>
      <c r="K24" s="14">
        <v>15</v>
      </c>
      <c r="L24" s="14">
        <v>0</v>
      </c>
      <c r="M24" s="14">
        <f t="shared" si="3"/>
        <v>102.5</v>
      </c>
      <c r="N24" s="14">
        <f t="shared" si="4"/>
        <v>15</v>
      </c>
      <c r="O24" s="14">
        <v>30</v>
      </c>
      <c r="P24" s="14">
        <v>0</v>
      </c>
      <c r="Q24" s="14">
        <f t="shared" si="5"/>
        <v>30</v>
      </c>
      <c r="R24" s="14">
        <f t="shared" si="6"/>
        <v>47</v>
      </c>
      <c r="S24" s="14">
        <f t="shared" si="7"/>
        <v>6.38297872340426</v>
      </c>
      <c r="T24" s="14">
        <f t="shared" si="8"/>
        <v>49.6074685193226</v>
      </c>
      <c r="U24" s="14">
        <f t="shared" si="11"/>
        <v>19</v>
      </c>
      <c r="V24" s="14">
        <f t="shared" si="9"/>
        <v>106</v>
      </c>
      <c r="W24" s="18">
        <f t="shared" si="10"/>
        <v>0.179245283018868</v>
      </c>
    </row>
    <row r="25" s="22" customFormat="1" ht="16.8" customHeight="1" spans="1:23">
      <c r="A25" s="14" t="s">
        <v>227</v>
      </c>
      <c r="B25" s="14" t="s">
        <v>228</v>
      </c>
      <c r="C25" s="14" t="s">
        <v>110</v>
      </c>
      <c r="D25" s="14" t="s">
        <v>190</v>
      </c>
      <c r="E25" s="14">
        <v>70</v>
      </c>
      <c r="F25" s="14">
        <v>18.2</v>
      </c>
      <c r="G25" s="14">
        <f t="shared" si="0"/>
        <v>88.2</v>
      </c>
      <c r="H25" s="14">
        <f t="shared" si="1"/>
        <v>98</v>
      </c>
      <c r="I25" s="14">
        <f t="shared" si="2"/>
        <v>27</v>
      </c>
      <c r="J25" s="14">
        <v>15</v>
      </c>
      <c r="K25" s="14">
        <v>15</v>
      </c>
      <c r="L25" s="14">
        <v>2</v>
      </c>
      <c r="M25" s="14">
        <f t="shared" si="3"/>
        <v>102.5</v>
      </c>
      <c r="N25" s="14">
        <f t="shared" si="4"/>
        <v>15.8780487804878</v>
      </c>
      <c r="O25" s="14">
        <v>30</v>
      </c>
      <c r="P25" s="14">
        <v>0.5</v>
      </c>
      <c r="Q25" s="14">
        <f t="shared" si="5"/>
        <v>30.5</v>
      </c>
      <c r="R25" s="14">
        <f t="shared" si="6"/>
        <v>47</v>
      </c>
      <c r="S25" s="14">
        <f t="shared" si="7"/>
        <v>6.48936170212766</v>
      </c>
      <c r="T25" s="14">
        <f t="shared" si="8"/>
        <v>49.3674104826155</v>
      </c>
      <c r="U25" s="14">
        <f t="shared" si="11"/>
        <v>20</v>
      </c>
      <c r="V25" s="14">
        <f t="shared" si="9"/>
        <v>106</v>
      </c>
      <c r="W25" s="18">
        <f t="shared" si="10"/>
        <v>0.188679245283019</v>
      </c>
    </row>
    <row r="26" s="22" customFormat="1" ht="16.8" customHeight="1" spans="1:23">
      <c r="A26" s="14" t="s">
        <v>229</v>
      </c>
      <c r="B26" s="14" t="s">
        <v>230</v>
      </c>
      <c r="C26" s="14" t="s">
        <v>110</v>
      </c>
      <c r="D26" s="14" t="s">
        <v>190</v>
      </c>
      <c r="E26" s="14">
        <v>70</v>
      </c>
      <c r="F26" s="14">
        <v>20.8</v>
      </c>
      <c r="G26" s="14">
        <f t="shared" si="0"/>
        <v>90.8</v>
      </c>
      <c r="H26" s="14">
        <f t="shared" si="1"/>
        <v>98</v>
      </c>
      <c r="I26" s="14">
        <f t="shared" si="2"/>
        <v>27.7959183673469</v>
      </c>
      <c r="J26" s="14">
        <v>15</v>
      </c>
      <c r="K26" s="14">
        <v>15</v>
      </c>
      <c r="L26" s="14">
        <v>0</v>
      </c>
      <c r="M26" s="14">
        <f t="shared" si="3"/>
        <v>102.5</v>
      </c>
      <c r="N26" s="14">
        <f t="shared" si="4"/>
        <v>15</v>
      </c>
      <c r="O26" s="14">
        <v>30</v>
      </c>
      <c r="P26" s="14">
        <v>0.5</v>
      </c>
      <c r="Q26" s="14">
        <f t="shared" si="5"/>
        <v>30.5</v>
      </c>
      <c r="R26" s="14">
        <f t="shared" si="6"/>
        <v>47</v>
      </c>
      <c r="S26" s="14">
        <f t="shared" si="7"/>
        <v>6.48936170212766</v>
      </c>
      <c r="T26" s="14">
        <f t="shared" si="8"/>
        <v>49.2852800694746</v>
      </c>
      <c r="U26" s="14">
        <f t="shared" si="11"/>
        <v>21</v>
      </c>
      <c r="V26" s="14">
        <f t="shared" si="9"/>
        <v>106</v>
      </c>
      <c r="W26" s="18">
        <f t="shared" si="10"/>
        <v>0.19811320754717</v>
      </c>
    </row>
    <row r="27" s="22" customFormat="1" ht="16.8" customHeight="1" spans="1:23">
      <c r="A27" s="14" t="s">
        <v>231</v>
      </c>
      <c r="B27" s="14" t="s">
        <v>232</v>
      </c>
      <c r="C27" s="14" t="s">
        <v>110</v>
      </c>
      <c r="D27" s="14" t="s">
        <v>190</v>
      </c>
      <c r="E27" s="14">
        <v>70</v>
      </c>
      <c r="F27" s="14">
        <v>20.98</v>
      </c>
      <c r="G27" s="14">
        <f t="shared" si="0"/>
        <v>90.98</v>
      </c>
      <c r="H27" s="14">
        <f t="shared" si="1"/>
        <v>98</v>
      </c>
      <c r="I27" s="14">
        <f t="shared" si="2"/>
        <v>27.8510204081633</v>
      </c>
      <c r="J27" s="14">
        <v>14</v>
      </c>
      <c r="K27" s="14">
        <v>15</v>
      </c>
      <c r="L27" s="14">
        <v>0</v>
      </c>
      <c r="M27" s="14">
        <f t="shared" si="3"/>
        <v>102.5</v>
      </c>
      <c r="N27" s="14">
        <f t="shared" si="4"/>
        <v>14</v>
      </c>
      <c r="O27" s="14">
        <v>30</v>
      </c>
      <c r="P27" s="14">
        <v>4.3</v>
      </c>
      <c r="Q27" s="14">
        <f t="shared" si="5"/>
        <v>34.3</v>
      </c>
      <c r="R27" s="14">
        <f t="shared" si="6"/>
        <v>47</v>
      </c>
      <c r="S27" s="14">
        <f t="shared" si="7"/>
        <v>7.29787234042553</v>
      </c>
      <c r="T27" s="14">
        <f t="shared" si="8"/>
        <v>49.1488927485888</v>
      </c>
      <c r="U27" s="14">
        <f t="shared" si="11"/>
        <v>22</v>
      </c>
      <c r="V27" s="14">
        <f t="shared" si="9"/>
        <v>106</v>
      </c>
      <c r="W27" s="18">
        <f t="shared" si="10"/>
        <v>0.207547169811321</v>
      </c>
    </row>
    <row r="28" s="22" customFormat="1" ht="16.8" customHeight="1" spans="1:23">
      <c r="A28" s="14" t="s">
        <v>233</v>
      </c>
      <c r="B28" s="14" t="s">
        <v>234</v>
      </c>
      <c r="C28" s="14" t="s">
        <v>110</v>
      </c>
      <c r="D28" s="14" t="s">
        <v>190</v>
      </c>
      <c r="E28" s="14">
        <v>70</v>
      </c>
      <c r="F28" s="14">
        <v>6</v>
      </c>
      <c r="G28" s="14">
        <f t="shared" si="0"/>
        <v>76</v>
      </c>
      <c r="H28" s="14">
        <f t="shared" si="1"/>
        <v>98</v>
      </c>
      <c r="I28" s="14">
        <f t="shared" si="2"/>
        <v>23.265306122449</v>
      </c>
      <c r="J28" s="14">
        <v>15</v>
      </c>
      <c r="K28" s="14">
        <v>15</v>
      </c>
      <c r="L28" s="14">
        <v>10</v>
      </c>
      <c r="M28" s="14">
        <f t="shared" si="3"/>
        <v>102.5</v>
      </c>
      <c r="N28" s="14">
        <f t="shared" si="4"/>
        <v>19.390243902439</v>
      </c>
      <c r="O28" s="14">
        <v>30</v>
      </c>
      <c r="P28" s="14">
        <v>0</v>
      </c>
      <c r="Q28" s="14">
        <f t="shared" si="5"/>
        <v>30</v>
      </c>
      <c r="R28" s="14">
        <f t="shared" si="6"/>
        <v>47</v>
      </c>
      <c r="S28" s="14">
        <f t="shared" si="7"/>
        <v>6.38297872340426</v>
      </c>
      <c r="T28" s="14">
        <f t="shared" si="8"/>
        <v>49.0385287482923</v>
      </c>
      <c r="U28" s="14">
        <f t="shared" si="11"/>
        <v>23</v>
      </c>
      <c r="V28" s="14">
        <f t="shared" si="9"/>
        <v>106</v>
      </c>
      <c r="W28" s="18">
        <f t="shared" si="10"/>
        <v>0.216981132075472</v>
      </c>
    </row>
    <row r="29" s="22" customFormat="1" ht="16.8" customHeight="1" spans="1:23">
      <c r="A29" s="14" t="s">
        <v>235</v>
      </c>
      <c r="B29" s="14" t="s">
        <v>236</v>
      </c>
      <c r="C29" s="14" t="s">
        <v>110</v>
      </c>
      <c r="D29" s="14" t="s">
        <v>190</v>
      </c>
      <c r="E29" s="14">
        <v>70</v>
      </c>
      <c r="F29" s="14">
        <v>6</v>
      </c>
      <c r="G29" s="14">
        <f t="shared" si="0"/>
        <v>76</v>
      </c>
      <c r="H29" s="14">
        <f t="shared" si="1"/>
        <v>98</v>
      </c>
      <c r="I29" s="14">
        <f t="shared" si="2"/>
        <v>23.265306122449</v>
      </c>
      <c r="J29" s="14">
        <v>15</v>
      </c>
      <c r="K29" s="14">
        <v>15</v>
      </c>
      <c r="L29" s="14">
        <v>10</v>
      </c>
      <c r="M29" s="14">
        <f t="shared" si="3"/>
        <v>102.5</v>
      </c>
      <c r="N29" s="14">
        <f t="shared" si="4"/>
        <v>19.390243902439</v>
      </c>
      <c r="O29" s="14">
        <v>30</v>
      </c>
      <c r="P29" s="14">
        <v>0</v>
      </c>
      <c r="Q29" s="14">
        <f t="shared" si="5"/>
        <v>30</v>
      </c>
      <c r="R29" s="14">
        <f t="shared" si="6"/>
        <v>47</v>
      </c>
      <c r="S29" s="14">
        <f t="shared" si="7"/>
        <v>6.38297872340426</v>
      </c>
      <c r="T29" s="14">
        <f t="shared" si="8"/>
        <v>49.0385287482923</v>
      </c>
      <c r="U29" s="14">
        <f t="shared" si="11"/>
        <v>23</v>
      </c>
      <c r="V29" s="14">
        <f t="shared" si="9"/>
        <v>106</v>
      </c>
      <c r="W29" s="18">
        <f t="shared" si="10"/>
        <v>0.216981132075472</v>
      </c>
    </row>
    <row r="30" s="22" customFormat="1" ht="16.8" customHeight="1" spans="1:23">
      <c r="A30" s="14" t="s">
        <v>237</v>
      </c>
      <c r="B30" s="14" t="s">
        <v>238</v>
      </c>
      <c r="C30" s="14" t="s">
        <v>110</v>
      </c>
      <c r="D30" s="14" t="s">
        <v>190</v>
      </c>
      <c r="E30" s="14">
        <v>70</v>
      </c>
      <c r="F30" s="14">
        <v>16.6</v>
      </c>
      <c r="G30" s="14">
        <f t="shared" si="0"/>
        <v>86.6</v>
      </c>
      <c r="H30" s="14">
        <f t="shared" si="1"/>
        <v>98</v>
      </c>
      <c r="I30" s="14">
        <f t="shared" si="2"/>
        <v>26.5102040816327</v>
      </c>
      <c r="J30" s="14">
        <v>15</v>
      </c>
      <c r="K30" s="14">
        <v>15</v>
      </c>
      <c r="L30" s="14">
        <v>0</v>
      </c>
      <c r="M30" s="14">
        <f t="shared" si="3"/>
        <v>102.5</v>
      </c>
      <c r="N30" s="14">
        <f t="shared" si="4"/>
        <v>15</v>
      </c>
      <c r="O30" s="14">
        <v>30</v>
      </c>
      <c r="P30" s="14">
        <v>4</v>
      </c>
      <c r="Q30" s="14">
        <f t="shared" si="5"/>
        <v>34</v>
      </c>
      <c r="R30" s="14">
        <f t="shared" si="6"/>
        <v>47</v>
      </c>
      <c r="S30" s="14">
        <f t="shared" si="7"/>
        <v>7.23404255319149</v>
      </c>
      <c r="T30" s="14">
        <f t="shared" si="8"/>
        <v>48.7442466348241</v>
      </c>
      <c r="U30" s="14">
        <f t="shared" si="11"/>
        <v>25</v>
      </c>
      <c r="V30" s="14">
        <f t="shared" si="9"/>
        <v>106</v>
      </c>
      <c r="W30" s="18">
        <f t="shared" si="10"/>
        <v>0.235849056603774</v>
      </c>
    </row>
    <row r="31" s="23" customFormat="1" ht="16.8" customHeight="1" spans="1:23">
      <c r="A31" s="14" t="s">
        <v>239</v>
      </c>
      <c r="B31" s="14" t="s">
        <v>240</v>
      </c>
      <c r="C31" s="14" t="s">
        <v>110</v>
      </c>
      <c r="D31" s="14" t="s">
        <v>190</v>
      </c>
      <c r="E31" s="14">
        <v>70</v>
      </c>
      <c r="F31" s="14">
        <v>4.904</v>
      </c>
      <c r="G31" s="14">
        <f t="shared" si="0"/>
        <v>74.904</v>
      </c>
      <c r="H31" s="14">
        <f t="shared" si="1"/>
        <v>98</v>
      </c>
      <c r="I31" s="14">
        <f t="shared" si="2"/>
        <v>22.9297959183673</v>
      </c>
      <c r="J31" s="14">
        <v>15</v>
      </c>
      <c r="K31" s="14">
        <v>15</v>
      </c>
      <c r="L31" s="14">
        <v>7.5</v>
      </c>
      <c r="M31" s="14">
        <f t="shared" si="3"/>
        <v>102.5</v>
      </c>
      <c r="N31" s="14">
        <f t="shared" si="4"/>
        <v>18.2926829268293</v>
      </c>
      <c r="O31" s="14">
        <v>30</v>
      </c>
      <c r="P31" s="14">
        <v>5</v>
      </c>
      <c r="Q31" s="14">
        <f t="shared" si="5"/>
        <v>35</v>
      </c>
      <c r="R31" s="14">
        <f t="shared" si="6"/>
        <v>47</v>
      </c>
      <c r="S31" s="14">
        <f t="shared" si="7"/>
        <v>7.4468085106383</v>
      </c>
      <c r="T31" s="14">
        <f t="shared" si="8"/>
        <v>48.6692873558349</v>
      </c>
      <c r="U31" s="14">
        <f t="shared" si="11"/>
        <v>26</v>
      </c>
      <c r="V31" s="14">
        <f t="shared" si="9"/>
        <v>106</v>
      </c>
      <c r="W31" s="18">
        <f t="shared" si="10"/>
        <v>0.245283018867925</v>
      </c>
    </row>
    <row r="32" s="23" customFormat="1" ht="16.8" customHeight="1" spans="1:23">
      <c r="A32" s="14" t="s">
        <v>241</v>
      </c>
      <c r="B32" s="14" t="s">
        <v>242</v>
      </c>
      <c r="C32" s="14" t="s">
        <v>110</v>
      </c>
      <c r="D32" s="14" t="s">
        <v>190</v>
      </c>
      <c r="E32" s="14">
        <v>70</v>
      </c>
      <c r="F32" s="14">
        <v>-1.6</v>
      </c>
      <c r="G32" s="14">
        <f t="shared" si="0"/>
        <v>68.4</v>
      </c>
      <c r="H32" s="14">
        <f t="shared" si="1"/>
        <v>98</v>
      </c>
      <c r="I32" s="14">
        <f t="shared" si="2"/>
        <v>20.9387755102041</v>
      </c>
      <c r="J32" s="14">
        <v>15</v>
      </c>
      <c r="K32" s="14">
        <v>15</v>
      </c>
      <c r="L32" s="14">
        <v>14</v>
      </c>
      <c r="M32" s="14">
        <f t="shared" si="3"/>
        <v>102.5</v>
      </c>
      <c r="N32" s="14">
        <f t="shared" si="4"/>
        <v>21.1463414634146</v>
      </c>
      <c r="O32" s="14">
        <v>30</v>
      </c>
      <c r="P32" s="14">
        <v>0</v>
      </c>
      <c r="Q32" s="14">
        <f t="shared" si="5"/>
        <v>30</v>
      </c>
      <c r="R32" s="14">
        <f t="shared" si="6"/>
        <v>47</v>
      </c>
      <c r="S32" s="14">
        <f t="shared" si="7"/>
        <v>6.38297872340426</v>
      </c>
      <c r="T32" s="14">
        <f t="shared" si="8"/>
        <v>48.468095697023</v>
      </c>
      <c r="U32" s="14">
        <f t="shared" si="11"/>
        <v>27</v>
      </c>
      <c r="V32" s="14">
        <f t="shared" si="9"/>
        <v>106</v>
      </c>
      <c r="W32" s="18">
        <f t="shared" si="10"/>
        <v>0.254716981132075</v>
      </c>
    </row>
    <row r="33" s="23" customFormat="1" ht="16.8" customHeight="1" spans="1:23">
      <c r="A33" s="14" t="s">
        <v>243</v>
      </c>
      <c r="B33" s="14" t="s">
        <v>244</v>
      </c>
      <c r="C33" s="14" t="s">
        <v>110</v>
      </c>
      <c r="D33" s="14" t="s">
        <v>190</v>
      </c>
      <c r="E33" s="14">
        <v>70</v>
      </c>
      <c r="F33" s="14">
        <v>4</v>
      </c>
      <c r="G33" s="14">
        <f t="shared" si="0"/>
        <v>74</v>
      </c>
      <c r="H33" s="14">
        <f t="shared" si="1"/>
        <v>98</v>
      </c>
      <c r="I33" s="14">
        <f t="shared" si="2"/>
        <v>22.6530612244898</v>
      </c>
      <c r="J33" s="14">
        <v>15</v>
      </c>
      <c r="K33" s="14">
        <v>15</v>
      </c>
      <c r="L33" s="14">
        <v>10</v>
      </c>
      <c r="M33" s="14">
        <f t="shared" si="3"/>
        <v>102.5</v>
      </c>
      <c r="N33" s="14">
        <f t="shared" si="4"/>
        <v>19.390243902439</v>
      </c>
      <c r="O33" s="14">
        <v>30</v>
      </c>
      <c r="P33" s="14">
        <v>0</v>
      </c>
      <c r="Q33" s="14">
        <f t="shared" si="5"/>
        <v>30</v>
      </c>
      <c r="R33" s="14">
        <f t="shared" si="6"/>
        <v>47</v>
      </c>
      <c r="S33" s="14">
        <f t="shared" si="7"/>
        <v>6.38297872340426</v>
      </c>
      <c r="T33" s="14">
        <f t="shared" si="8"/>
        <v>48.4262838503331</v>
      </c>
      <c r="U33" s="14">
        <f t="shared" si="11"/>
        <v>28</v>
      </c>
      <c r="V33" s="14">
        <f t="shared" si="9"/>
        <v>106</v>
      </c>
      <c r="W33" s="18">
        <f t="shared" si="10"/>
        <v>0.264150943396226</v>
      </c>
    </row>
    <row r="34" s="23" customFormat="1" ht="16.8" customHeight="1" spans="1:23">
      <c r="A34" s="14" t="s">
        <v>245</v>
      </c>
      <c r="B34" s="14" t="s">
        <v>246</v>
      </c>
      <c r="C34" s="14" t="s">
        <v>110</v>
      </c>
      <c r="D34" s="14" t="s">
        <v>190</v>
      </c>
      <c r="E34" s="14">
        <v>70</v>
      </c>
      <c r="F34" s="14">
        <v>0.8</v>
      </c>
      <c r="G34" s="14">
        <f t="shared" si="0"/>
        <v>70.8</v>
      </c>
      <c r="H34" s="14">
        <f t="shared" si="1"/>
        <v>98</v>
      </c>
      <c r="I34" s="14">
        <f t="shared" si="2"/>
        <v>21.6734693877551</v>
      </c>
      <c r="J34" s="14">
        <v>15</v>
      </c>
      <c r="K34" s="14">
        <v>15</v>
      </c>
      <c r="L34" s="14">
        <v>12</v>
      </c>
      <c r="M34" s="14">
        <f t="shared" si="3"/>
        <v>102.5</v>
      </c>
      <c r="N34" s="14">
        <f t="shared" si="4"/>
        <v>20.2682926829268</v>
      </c>
      <c r="O34" s="14">
        <v>30</v>
      </c>
      <c r="P34" s="14">
        <v>0</v>
      </c>
      <c r="Q34" s="14">
        <f t="shared" si="5"/>
        <v>30</v>
      </c>
      <c r="R34" s="14">
        <f t="shared" si="6"/>
        <v>47</v>
      </c>
      <c r="S34" s="14">
        <f t="shared" si="7"/>
        <v>6.38297872340426</v>
      </c>
      <c r="T34" s="14">
        <f t="shared" si="8"/>
        <v>48.3247407940862</v>
      </c>
      <c r="U34" s="14">
        <f t="shared" si="11"/>
        <v>29</v>
      </c>
      <c r="V34" s="14">
        <f t="shared" si="9"/>
        <v>106</v>
      </c>
      <c r="W34" s="18">
        <f t="shared" si="10"/>
        <v>0.273584905660377</v>
      </c>
    </row>
    <row r="35" s="23" customFormat="1" ht="16.8" customHeight="1" spans="1:23">
      <c r="A35" s="14" t="s">
        <v>247</v>
      </c>
      <c r="B35" s="14" t="s">
        <v>248</v>
      </c>
      <c r="C35" s="14" t="s">
        <v>110</v>
      </c>
      <c r="D35" s="14" t="s">
        <v>190</v>
      </c>
      <c r="E35" s="14">
        <v>70</v>
      </c>
      <c r="F35" s="14">
        <v>0.2</v>
      </c>
      <c r="G35" s="14">
        <f t="shared" si="0"/>
        <v>70.2</v>
      </c>
      <c r="H35" s="14">
        <f t="shared" si="1"/>
        <v>98</v>
      </c>
      <c r="I35" s="14">
        <f t="shared" si="2"/>
        <v>21.4897959183673</v>
      </c>
      <c r="J35" s="14">
        <v>15</v>
      </c>
      <c r="K35" s="14">
        <v>15</v>
      </c>
      <c r="L35" s="14">
        <v>12</v>
      </c>
      <c r="M35" s="14">
        <f t="shared" si="3"/>
        <v>102.5</v>
      </c>
      <c r="N35" s="14">
        <f t="shared" si="4"/>
        <v>20.2682926829268</v>
      </c>
      <c r="O35" s="14">
        <v>30</v>
      </c>
      <c r="P35" s="14">
        <v>0</v>
      </c>
      <c r="Q35" s="14">
        <f t="shared" si="5"/>
        <v>30</v>
      </c>
      <c r="R35" s="14">
        <f t="shared" si="6"/>
        <v>47</v>
      </c>
      <c r="S35" s="14">
        <f t="shared" si="7"/>
        <v>6.38297872340426</v>
      </c>
      <c r="T35" s="14">
        <f t="shared" si="8"/>
        <v>48.1410673246984</v>
      </c>
      <c r="U35" s="14">
        <f t="shared" si="11"/>
        <v>30</v>
      </c>
      <c r="V35" s="14">
        <f t="shared" si="9"/>
        <v>106</v>
      </c>
      <c r="W35" s="18">
        <f t="shared" si="10"/>
        <v>0.283018867924528</v>
      </c>
    </row>
    <row r="36" s="23" customFormat="1" ht="16.8" customHeight="1" spans="1:23">
      <c r="A36" s="14" t="s">
        <v>249</v>
      </c>
      <c r="B36" s="14" t="s">
        <v>250</v>
      </c>
      <c r="C36" s="14" t="s">
        <v>110</v>
      </c>
      <c r="D36" s="14" t="s">
        <v>190</v>
      </c>
      <c r="E36" s="14">
        <v>70</v>
      </c>
      <c r="F36" s="14">
        <v>12.352</v>
      </c>
      <c r="G36" s="14">
        <f t="shared" si="0"/>
        <v>82.352</v>
      </c>
      <c r="H36" s="14">
        <f t="shared" si="1"/>
        <v>98</v>
      </c>
      <c r="I36" s="14">
        <f t="shared" si="2"/>
        <v>25.2097959183673</v>
      </c>
      <c r="J36" s="14">
        <v>15</v>
      </c>
      <c r="K36" s="14">
        <v>15</v>
      </c>
      <c r="L36" s="14">
        <v>0</v>
      </c>
      <c r="M36" s="14">
        <f t="shared" si="3"/>
        <v>102.5</v>
      </c>
      <c r="N36" s="14">
        <f t="shared" si="4"/>
        <v>15</v>
      </c>
      <c r="O36" s="14">
        <v>30</v>
      </c>
      <c r="P36" s="14">
        <v>4.5</v>
      </c>
      <c r="Q36" s="14">
        <f t="shared" si="5"/>
        <v>34.5</v>
      </c>
      <c r="R36" s="14">
        <f t="shared" si="6"/>
        <v>47</v>
      </c>
      <c r="S36" s="14">
        <f t="shared" si="7"/>
        <v>7.34042553191489</v>
      </c>
      <c r="T36" s="14">
        <f t="shared" si="8"/>
        <v>47.5502214502822</v>
      </c>
      <c r="U36" s="14">
        <f t="shared" si="11"/>
        <v>31</v>
      </c>
      <c r="V36" s="14">
        <f t="shared" si="9"/>
        <v>106</v>
      </c>
      <c r="W36" s="18">
        <f t="shared" si="10"/>
        <v>0.292452830188679</v>
      </c>
    </row>
    <row r="37" s="23" customFormat="1" ht="16.8" customHeight="1" spans="1:23">
      <c r="A37" s="14" t="s">
        <v>251</v>
      </c>
      <c r="B37" s="14" t="s">
        <v>252</v>
      </c>
      <c r="C37" s="14" t="s">
        <v>110</v>
      </c>
      <c r="D37" s="14" t="s">
        <v>190</v>
      </c>
      <c r="E37" s="14">
        <v>70</v>
      </c>
      <c r="F37" s="14">
        <v>11.8</v>
      </c>
      <c r="G37" s="14">
        <f t="shared" si="0"/>
        <v>81.8</v>
      </c>
      <c r="H37" s="14">
        <f t="shared" si="1"/>
        <v>98</v>
      </c>
      <c r="I37" s="14">
        <f t="shared" si="2"/>
        <v>25.0408163265306</v>
      </c>
      <c r="J37" s="14">
        <v>15</v>
      </c>
      <c r="K37" s="14">
        <v>15</v>
      </c>
      <c r="L37" s="14">
        <v>0</v>
      </c>
      <c r="M37" s="14">
        <f t="shared" si="3"/>
        <v>102.5</v>
      </c>
      <c r="N37" s="14">
        <f t="shared" si="4"/>
        <v>15</v>
      </c>
      <c r="O37" s="14">
        <v>30</v>
      </c>
      <c r="P37" s="14">
        <v>4.75</v>
      </c>
      <c r="Q37" s="14">
        <f t="shared" si="5"/>
        <v>34.75</v>
      </c>
      <c r="R37" s="14">
        <f t="shared" si="6"/>
        <v>47</v>
      </c>
      <c r="S37" s="14">
        <f t="shared" si="7"/>
        <v>7.3936170212766</v>
      </c>
      <c r="T37" s="14">
        <f t="shared" si="8"/>
        <v>47.4344333478072</v>
      </c>
      <c r="U37" s="14">
        <f t="shared" si="11"/>
        <v>32</v>
      </c>
      <c r="V37" s="14">
        <f t="shared" si="9"/>
        <v>106</v>
      </c>
      <c r="W37" s="18">
        <f t="shared" si="10"/>
        <v>0.30188679245283</v>
      </c>
    </row>
    <row r="38" s="23" customFormat="1" ht="16.8" customHeight="1" spans="1:23">
      <c r="A38" s="14" t="s">
        <v>253</v>
      </c>
      <c r="B38" s="14" t="s">
        <v>254</v>
      </c>
      <c r="C38" s="14" t="s">
        <v>110</v>
      </c>
      <c r="D38" s="14" t="s">
        <v>190</v>
      </c>
      <c r="E38" s="14">
        <v>70</v>
      </c>
      <c r="F38" s="14">
        <v>9.788</v>
      </c>
      <c r="G38" s="14">
        <f t="shared" si="0"/>
        <v>79.788</v>
      </c>
      <c r="H38" s="14">
        <f t="shared" si="1"/>
        <v>98</v>
      </c>
      <c r="I38" s="14">
        <f t="shared" si="2"/>
        <v>24.4248979591837</v>
      </c>
      <c r="J38" s="14">
        <v>15</v>
      </c>
      <c r="K38" s="14">
        <v>15</v>
      </c>
      <c r="L38" s="14">
        <v>0</v>
      </c>
      <c r="M38" s="14">
        <f t="shared" si="3"/>
        <v>102.5</v>
      </c>
      <c r="N38" s="14">
        <f t="shared" si="4"/>
        <v>15</v>
      </c>
      <c r="O38" s="14">
        <v>30</v>
      </c>
      <c r="P38" s="14">
        <v>6</v>
      </c>
      <c r="Q38" s="14">
        <f t="shared" si="5"/>
        <v>36</v>
      </c>
      <c r="R38" s="14">
        <f t="shared" si="6"/>
        <v>47</v>
      </c>
      <c r="S38" s="14">
        <f t="shared" si="7"/>
        <v>7.65957446808511</v>
      </c>
      <c r="T38" s="14">
        <f t="shared" si="8"/>
        <v>47.0844724272688</v>
      </c>
      <c r="U38" s="14">
        <f t="shared" si="11"/>
        <v>33</v>
      </c>
      <c r="V38" s="14">
        <f t="shared" si="9"/>
        <v>106</v>
      </c>
      <c r="W38" s="18">
        <f t="shared" si="10"/>
        <v>0.311320754716981</v>
      </c>
    </row>
    <row r="39" s="23" customFormat="1" ht="16.8" customHeight="1" spans="1:23">
      <c r="A39" s="14" t="s">
        <v>255</v>
      </c>
      <c r="B39" s="14" t="s">
        <v>256</v>
      </c>
      <c r="C39" s="14" t="s">
        <v>110</v>
      </c>
      <c r="D39" s="14" t="s">
        <v>190</v>
      </c>
      <c r="E39" s="14">
        <v>70</v>
      </c>
      <c r="F39" s="14">
        <v>11</v>
      </c>
      <c r="G39" s="14">
        <f t="shared" si="0"/>
        <v>81</v>
      </c>
      <c r="H39" s="14">
        <f t="shared" si="1"/>
        <v>98</v>
      </c>
      <c r="I39" s="14">
        <f t="shared" si="2"/>
        <v>24.7959183673469</v>
      </c>
      <c r="J39" s="14">
        <v>15</v>
      </c>
      <c r="K39" s="14">
        <v>15</v>
      </c>
      <c r="L39" s="14">
        <v>2</v>
      </c>
      <c r="M39" s="14">
        <f t="shared" si="3"/>
        <v>102.5</v>
      </c>
      <c r="N39" s="14">
        <f t="shared" si="4"/>
        <v>15.8780487804878</v>
      </c>
      <c r="O39" s="14">
        <v>30</v>
      </c>
      <c r="P39" s="14">
        <v>0</v>
      </c>
      <c r="Q39" s="14">
        <f t="shared" si="5"/>
        <v>30</v>
      </c>
      <c r="R39" s="14">
        <f t="shared" si="6"/>
        <v>47</v>
      </c>
      <c r="S39" s="14">
        <f t="shared" si="7"/>
        <v>6.38297872340426</v>
      </c>
      <c r="T39" s="14">
        <f t="shared" si="8"/>
        <v>47.056945871239</v>
      </c>
      <c r="U39" s="14">
        <f t="shared" ref="U39:U70" si="12">RANK(T39,T$6:T$111)</f>
        <v>34</v>
      </c>
      <c r="V39" s="14">
        <f t="shared" si="9"/>
        <v>106</v>
      </c>
      <c r="W39" s="18">
        <f t="shared" si="10"/>
        <v>0.320754716981132</v>
      </c>
    </row>
    <row r="40" s="23" customFormat="1" ht="16.8" customHeight="1" spans="1:23">
      <c r="A40" s="14" t="s">
        <v>257</v>
      </c>
      <c r="B40" s="14" t="s">
        <v>258</v>
      </c>
      <c r="C40" s="14" t="s">
        <v>110</v>
      </c>
      <c r="D40" s="14" t="s">
        <v>190</v>
      </c>
      <c r="E40" s="14">
        <v>70</v>
      </c>
      <c r="F40" s="14">
        <v>19.9</v>
      </c>
      <c r="G40" s="14">
        <f t="shared" si="0"/>
        <v>89.9</v>
      </c>
      <c r="H40" s="14">
        <f t="shared" si="1"/>
        <v>98</v>
      </c>
      <c r="I40" s="14">
        <f t="shared" si="2"/>
        <v>27.5204081632653</v>
      </c>
      <c r="J40" s="14">
        <v>13</v>
      </c>
      <c r="K40" s="14">
        <v>15</v>
      </c>
      <c r="L40" s="14">
        <v>0</v>
      </c>
      <c r="M40" s="14">
        <f t="shared" si="3"/>
        <v>102.5</v>
      </c>
      <c r="N40" s="14">
        <f t="shared" si="4"/>
        <v>13</v>
      </c>
      <c r="O40" s="14">
        <v>30</v>
      </c>
      <c r="P40" s="14">
        <v>0</v>
      </c>
      <c r="Q40" s="14">
        <f t="shared" si="5"/>
        <v>30</v>
      </c>
      <c r="R40" s="14">
        <f t="shared" si="6"/>
        <v>47</v>
      </c>
      <c r="S40" s="14">
        <f t="shared" si="7"/>
        <v>6.38297872340426</v>
      </c>
      <c r="T40" s="14">
        <f t="shared" si="8"/>
        <v>46.9033868866696</v>
      </c>
      <c r="U40" s="14">
        <f t="shared" si="12"/>
        <v>35</v>
      </c>
      <c r="V40" s="14">
        <f t="shared" si="9"/>
        <v>106</v>
      </c>
      <c r="W40" s="18">
        <f t="shared" si="10"/>
        <v>0.330188679245283</v>
      </c>
    </row>
    <row r="41" s="22" customFormat="1" ht="16.8" customHeight="1" spans="1:23">
      <c r="A41" s="14" t="s">
        <v>259</v>
      </c>
      <c r="B41" s="14" t="s">
        <v>260</v>
      </c>
      <c r="C41" s="14" t="s">
        <v>110</v>
      </c>
      <c r="D41" s="14" t="s">
        <v>190</v>
      </c>
      <c r="E41" s="14">
        <v>70</v>
      </c>
      <c r="F41" s="14">
        <v>-2</v>
      </c>
      <c r="G41" s="14">
        <f t="shared" si="0"/>
        <v>68</v>
      </c>
      <c r="H41" s="14">
        <f t="shared" si="1"/>
        <v>98</v>
      </c>
      <c r="I41" s="14">
        <f t="shared" si="2"/>
        <v>20.8163265306122</v>
      </c>
      <c r="J41" s="14">
        <v>15</v>
      </c>
      <c r="K41" s="14">
        <v>15</v>
      </c>
      <c r="L41" s="14">
        <v>10</v>
      </c>
      <c r="M41" s="14">
        <f t="shared" si="3"/>
        <v>102.5</v>
      </c>
      <c r="N41" s="14">
        <f t="shared" si="4"/>
        <v>19.390243902439</v>
      </c>
      <c r="O41" s="14">
        <v>30</v>
      </c>
      <c r="P41" s="14">
        <v>0</v>
      </c>
      <c r="Q41" s="14">
        <f t="shared" si="5"/>
        <v>30</v>
      </c>
      <c r="R41" s="14">
        <f t="shared" si="6"/>
        <v>47</v>
      </c>
      <c r="S41" s="14">
        <f t="shared" si="7"/>
        <v>6.38297872340426</v>
      </c>
      <c r="T41" s="14">
        <f t="shared" si="8"/>
        <v>46.5895491564555</v>
      </c>
      <c r="U41" s="14">
        <f t="shared" si="12"/>
        <v>36</v>
      </c>
      <c r="V41" s="14">
        <f t="shared" si="9"/>
        <v>106</v>
      </c>
      <c r="W41" s="18">
        <f t="shared" si="10"/>
        <v>0.339622641509434</v>
      </c>
    </row>
    <row r="42" s="22" customFormat="1" ht="16.8" customHeight="1" spans="1:23">
      <c r="A42" s="14" t="s">
        <v>261</v>
      </c>
      <c r="B42" s="14" t="s">
        <v>262</v>
      </c>
      <c r="C42" s="14" t="s">
        <v>110</v>
      </c>
      <c r="D42" s="14" t="s">
        <v>190</v>
      </c>
      <c r="E42" s="14">
        <v>70</v>
      </c>
      <c r="F42" s="14">
        <v>7.6</v>
      </c>
      <c r="G42" s="14">
        <f t="shared" si="0"/>
        <v>77.6</v>
      </c>
      <c r="H42" s="14">
        <f t="shared" si="1"/>
        <v>98</v>
      </c>
      <c r="I42" s="14">
        <f t="shared" si="2"/>
        <v>23.7551020408163</v>
      </c>
      <c r="J42" s="14">
        <v>15</v>
      </c>
      <c r="K42" s="14">
        <v>15</v>
      </c>
      <c r="L42" s="14">
        <v>0</v>
      </c>
      <c r="M42" s="14">
        <f t="shared" si="3"/>
        <v>102.5</v>
      </c>
      <c r="N42" s="14">
        <f t="shared" si="4"/>
        <v>15</v>
      </c>
      <c r="O42" s="14">
        <v>30</v>
      </c>
      <c r="P42" s="14">
        <v>5.5</v>
      </c>
      <c r="Q42" s="14">
        <f t="shared" si="5"/>
        <v>35.5</v>
      </c>
      <c r="R42" s="14">
        <f t="shared" si="6"/>
        <v>47</v>
      </c>
      <c r="S42" s="14">
        <f t="shared" si="7"/>
        <v>7.5531914893617</v>
      </c>
      <c r="T42" s="14">
        <f t="shared" si="8"/>
        <v>46.308293530178</v>
      </c>
      <c r="U42" s="14">
        <f t="shared" si="12"/>
        <v>37</v>
      </c>
      <c r="V42" s="14">
        <f t="shared" si="9"/>
        <v>106</v>
      </c>
      <c r="W42" s="18">
        <f t="shared" si="10"/>
        <v>0.349056603773585</v>
      </c>
    </row>
    <row r="43" s="22" customFormat="1" ht="16.8" customHeight="1" spans="1:23">
      <c r="A43" s="14" t="s">
        <v>263</v>
      </c>
      <c r="B43" s="14" t="s">
        <v>264</v>
      </c>
      <c r="C43" s="14" t="s">
        <v>110</v>
      </c>
      <c r="D43" s="14" t="s">
        <v>190</v>
      </c>
      <c r="E43" s="14">
        <v>70</v>
      </c>
      <c r="F43" s="14">
        <v>7.8</v>
      </c>
      <c r="G43" s="14">
        <f t="shared" si="0"/>
        <v>77.8</v>
      </c>
      <c r="H43" s="14">
        <f t="shared" si="1"/>
        <v>98</v>
      </c>
      <c r="I43" s="14">
        <f t="shared" si="2"/>
        <v>23.8163265306122</v>
      </c>
      <c r="J43" s="14">
        <v>15</v>
      </c>
      <c r="K43" s="14">
        <v>15</v>
      </c>
      <c r="L43" s="14">
        <v>2</v>
      </c>
      <c r="M43" s="14">
        <f t="shared" si="3"/>
        <v>102.5</v>
      </c>
      <c r="N43" s="14">
        <f t="shared" si="4"/>
        <v>15.8780487804878</v>
      </c>
      <c r="O43" s="14">
        <v>30</v>
      </c>
      <c r="P43" s="14">
        <v>1</v>
      </c>
      <c r="Q43" s="14">
        <f t="shared" si="5"/>
        <v>31</v>
      </c>
      <c r="R43" s="14">
        <f t="shared" si="6"/>
        <v>47</v>
      </c>
      <c r="S43" s="14">
        <f t="shared" si="7"/>
        <v>6.59574468085106</v>
      </c>
      <c r="T43" s="14">
        <f t="shared" si="8"/>
        <v>46.2901199919511</v>
      </c>
      <c r="U43" s="14">
        <f t="shared" si="12"/>
        <v>38</v>
      </c>
      <c r="V43" s="14">
        <f t="shared" si="9"/>
        <v>106</v>
      </c>
      <c r="W43" s="18">
        <f t="shared" si="10"/>
        <v>0.358490566037736</v>
      </c>
    </row>
    <row r="44" s="22" customFormat="1" ht="16.8" customHeight="1" spans="1:23">
      <c r="A44" s="14" t="s">
        <v>265</v>
      </c>
      <c r="B44" s="14" t="s">
        <v>266</v>
      </c>
      <c r="C44" s="14" t="s">
        <v>110</v>
      </c>
      <c r="D44" s="14" t="s">
        <v>190</v>
      </c>
      <c r="E44" s="14">
        <v>70</v>
      </c>
      <c r="F44" s="14">
        <v>4.3</v>
      </c>
      <c r="G44" s="14">
        <f t="shared" si="0"/>
        <v>74.3</v>
      </c>
      <c r="H44" s="14">
        <f t="shared" si="1"/>
        <v>98</v>
      </c>
      <c r="I44" s="14">
        <f t="shared" si="2"/>
        <v>22.7448979591837</v>
      </c>
      <c r="J44" s="14">
        <v>15</v>
      </c>
      <c r="K44" s="14">
        <v>15</v>
      </c>
      <c r="L44" s="14">
        <v>4.5</v>
      </c>
      <c r="M44" s="14">
        <f t="shared" si="3"/>
        <v>102.5</v>
      </c>
      <c r="N44" s="14">
        <f t="shared" si="4"/>
        <v>16.9756097560976</v>
      </c>
      <c r="O44" s="14">
        <v>30</v>
      </c>
      <c r="P44" s="14">
        <v>0</v>
      </c>
      <c r="Q44" s="14">
        <f t="shared" si="5"/>
        <v>30</v>
      </c>
      <c r="R44" s="14">
        <f t="shared" si="6"/>
        <v>47</v>
      </c>
      <c r="S44" s="14">
        <f t="shared" si="7"/>
        <v>6.38297872340426</v>
      </c>
      <c r="T44" s="14">
        <f t="shared" si="8"/>
        <v>46.1034864386855</v>
      </c>
      <c r="U44" s="14">
        <f t="shared" si="12"/>
        <v>39</v>
      </c>
      <c r="V44" s="14">
        <f t="shared" si="9"/>
        <v>106</v>
      </c>
      <c r="W44" s="18">
        <f t="shared" si="10"/>
        <v>0.367924528301887</v>
      </c>
    </row>
    <row r="45" s="22" customFormat="1" ht="16.8" customHeight="1" spans="1:23">
      <c r="A45" s="14" t="s">
        <v>267</v>
      </c>
      <c r="B45" s="14" t="s">
        <v>268</v>
      </c>
      <c r="C45" s="14" t="s">
        <v>110</v>
      </c>
      <c r="D45" s="14" t="s">
        <v>190</v>
      </c>
      <c r="E45" s="14">
        <v>70</v>
      </c>
      <c r="F45" s="14">
        <v>6.8</v>
      </c>
      <c r="G45" s="14">
        <f t="shared" si="0"/>
        <v>76.8</v>
      </c>
      <c r="H45" s="14">
        <f t="shared" si="1"/>
        <v>98</v>
      </c>
      <c r="I45" s="14">
        <f t="shared" si="2"/>
        <v>23.5102040816327</v>
      </c>
      <c r="J45" s="14">
        <v>15</v>
      </c>
      <c r="K45" s="14">
        <v>15</v>
      </c>
      <c r="L45" s="14">
        <v>2</v>
      </c>
      <c r="M45" s="14">
        <f t="shared" si="3"/>
        <v>102.5</v>
      </c>
      <c r="N45" s="14">
        <f t="shared" si="4"/>
        <v>15.8780487804878</v>
      </c>
      <c r="O45" s="14">
        <v>30</v>
      </c>
      <c r="P45" s="14">
        <v>0</v>
      </c>
      <c r="Q45" s="14">
        <f t="shared" si="5"/>
        <v>30</v>
      </c>
      <c r="R45" s="14">
        <f t="shared" si="6"/>
        <v>47</v>
      </c>
      <c r="S45" s="14">
        <f t="shared" si="7"/>
        <v>6.38297872340426</v>
      </c>
      <c r="T45" s="14">
        <f t="shared" si="8"/>
        <v>45.7712315855247</v>
      </c>
      <c r="U45" s="14">
        <f t="shared" si="12"/>
        <v>40</v>
      </c>
      <c r="V45" s="14">
        <f t="shared" si="9"/>
        <v>106</v>
      </c>
      <c r="W45" s="18">
        <f t="shared" si="10"/>
        <v>0.377358490566038</v>
      </c>
    </row>
    <row r="46" s="22" customFormat="1" ht="16.8" customHeight="1" spans="1:23">
      <c r="A46" s="14" t="s">
        <v>269</v>
      </c>
      <c r="B46" s="14" t="s">
        <v>270</v>
      </c>
      <c r="C46" s="14" t="s">
        <v>110</v>
      </c>
      <c r="D46" s="14" t="s">
        <v>190</v>
      </c>
      <c r="E46" s="14">
        <v>70</v>
      </c>
      <c r="F46" s="14">
        <v>1.9</v>
      </c>
      <c r="G46" s="14">
        <f t="shared" si="0"/>
        <v>71.9</v>
      </c>
      <c r="H46" s="14">
        <f t="shared" si="1"/>
        <v>98</v>
      </c>
      <c r="I46" s="14">
        <f t="shared" si="2"/>
        <v>22.0102040816327</v>
      </c>
      <c r="J46" s="14">
        <v>15</v>
      </c>
      <c r="K46" s="14">
        <v>15</v>
      </c>
      <c r="L46" s="14">
        <v>5</v>
      </c>
      <c r="M46" s="14">
        <f t="shared" si="3"/>
        <v>102.5</v>
      </c>
      <c r="N46" s="14">
        <f t="shared" si="4"/>
        <v>17.1951219512195</v>
      </c>
      <c r="O46" s="14">
        <v>30</v>
      </c>
      <c r="P46" s="14">
        <v>0</v>
      </c>
      <c r="Q46" s="14">
        <f t="shared" si="5"/>
        <v>30</v>
      </c>
      <c r="R46" s="14">
        <f t="shared" si="6"/>
        <v>47</v>
      </c>
      <c r="S46" s="14">
        <f t="shared" si="7"/>
        <v>6.38297872340426</v>
      </c>
      <c r="T46" s="14">
        <f t="shared" si="8"/>
        <v>45.5883047562564</v>
      </c>
      <c r="U46" s="14">
        <f t="shared" si="12"/>
        <v>41</v>
      </c>
      <c r="V46" s="14">
        <f t="shared" si="9"/>
        <v>106</v>
      </c>
      <c r="W46" s="18">
        <f t="shared" si="10"/>
        <v>0.386792452830189</v>
      </c>
    </row>
    <row r="47" s="22" customFormat="1" ht="16.8" customHeight="1" spans="1:23">
      <c r="A47" s="14" t="s">
        <v>271</v>
      </c>
      <c r="B47" s="14" t="s">
        <v>272</v>
      </c>
      <c r="C47" s="14" t="s">
        <v>110</v>
      </c>
      <c r="D47" s="14" t="s">
        <v>190</v>
      </c>
      <c r="E47" s="14">
        <v>70</v>
      </c>
      <c r="F47" s="14">
        <v>9</v>
      </c>
      <c r="G47" s="14">
        <f t="shared" si="0"/>
        <v>79</v>
      </c>
      <c r="H47" s="14">
        <f t="shared" si="1"/>
        <v>98</v>
      </c>
      <c r="I47" s="14">
        <f t="shared" si="2"/>
        <v>24.1836734693878</v>
      </c>
      <c r="J47" s="14">
        <v>15</v>
      </c>
      <c r="K47" s="14">
        <v>15</v>
      </c>
      <c r="L47" s="14">
        <v>0</v>
      </c>
      <c r="M47" s="14">
        <f t="shared" si="3"/>
        <v>102.5</v>
      </c>
      <c r="N47" s="14">
        <f t="shared" si="4"/>
        <v>15</v>
      </c>
      <c r="O47" s="14">
        <v>30</v>
      </c>
      <c r="P47" s="14">
        <v>0</v>
      </c>
      <c r="Q47" s="14">
        <f t="shared" si="5"/>
        <v>30</v>
      </c>
      <c r="R47" s="14">
        <f t="shared" si="6"/>
        <v>47</v>
      </c>
      <c r="S47" s="14">
        <f t="shared" si="7"/>
        <v>6.38297872340426</v>
      </c>
      <c r="T47" s="14">
        <f t="shared" si="8"/>
        <v>45.566652192792</v>
      </c>
      <c r="U47" s="14">
        <f t="shared" si="12"/>
        <v>42</v>
      </c>
      <c r="V47" s="14">
        <f t="shared" si="9"/>
        <v>106</v>
      </c>
      <c r="W47" s="18">
        <f t="shared" si="10"/>
        <v>0.39622641509434</v>
      </c>
    </row>
    <row r="48" s="22" customFormat="1" ht="16.8" customHeight="1" spans="1:23">
      <c r="A48" s="14" t="s">
        <v>273</v>
      </c>
      <c r="B48" s="14" t="s">
        <v>274</v>
      </c>
      <c r="C48" s="14" t="s">
        <v>110</v>
      </c>
      <c r="D48" s="14" t="s">
        <v>190</v>
      </c>
      <c r="E48" s="14">
        <v>70</v>
      </c>
      <c r="F48" s="14">
        <v>8.68</v>
      </c>
      <c r="G48" s="14">
        <f t="shared" si="0"/>
        <v>78.68</v>
      </c>
      <c r="H48" s="14">
        <f t="shared" si="1"/>
        <v>98</v>
      </c>
      <c r="I48" s="14">
        <f t="shared" si="2"/>
        <v>24.0857142857143</v>
      </c>
      <c r="J48" s="14">
        <v>15</v>
      </c>
      <c r="K48" s="14">
        <v>15</v>
      </c>
      <c r="L48" s="14">
        <v>0</v>
      </c>
      <c r="M48" s="14">
        <f t="shared" si="3"/>
        <v>102.5</v>
      </c>
      <c r="N48" s="14">
        <f t="shared" si="4"/>
        <v>15</v>
      </c>
      <c r="O48" s="14">
        <v>30</v>
      </c>
      <c r="P48" s="14">
        <v>0</v>
      </c>
      <c r="Q48" s="14">
        <f t="shared" si="5"/>
        <v>30</v>
      </c>
      <c r="R48" s="14">
        <f t="shared" si="6"/>
        <v>47</v>
      </c>
      <c r="S48" s="14">
        <f t="shared" si="7"/>
        <v>6.38297872340426</v>
      </c>
      <c r="T48" s="14">
        <f t="shared" si="8"/>
        <v>45.4686930091185</v>
      </c>
      <c r="U48" s="14">
        <f t="shared" si="12"/>
        <v>43</v>
      </c>
      <c r="V48" s="14">
        <f t="shared" si="9"/>
        <v>106</v>
      </c>
      <c r="W48" s="18">
        <f t="shared" si="10"/>
        <v>0.405660377358491</v>
      </c>
    </row>
    <row r="49" s="22" customFormat="1" ht="16.8" customHeight="1" spans="1:23">
      <c r="A49" s="14" t="s">
        <v>275</v>
      </c>
      <c r="B49" s="14" t="s">
        <v>276</v>
      </c>
      <c r="C49" s="14" t="s">
        <v>110</v>
      </c>
      <c r="D49" s="14" t="s">
        <v>190</v>
      </c>
      <c r="E49" s="14">
        <v>70</v>
      </c>
      <c r="F49" s="14">
        <v>6.4</v>
      </c>
      <c r="G49" s="14">
        <f t="shared" si="0"/>
        <v>76.4</v>
      </c>
      <c r="H49" s="14">
        <f t="shared" si="1"/>
        <v>98</v>
      </c>
      <c r="I49" s="14">
        <f t="shared" si="2"/>
        <v>23.3877551020408</v>
      </c>
      <c r="J49" s="14">
        <v>15</v>
      </c>
      <c r="K49" s="14">
        <v>15</v>
      </c>
      <c r="L49" s="14">
        <v>1.25</v>
      </c>
      <c r="M49" s="14">
        <f t="shared" si="3"/>
        <v>102.5</v>
      </c>
      <c r="N49" s="14">
        <f t="shared" si="4"/>
        <v>15.5487804878049</v>
      </c>
      <c r="O49" s="14">
        <v>30</v>
      </c>
      <c r="P49" s="14">
        <v>0.58</v>
      </c>
      <c r="Q49" s="14">
        <f t="shared" si="5"/>
        <v>30.58</v>
      </c>
      <c r="R49" s="14">
        <f t="shared" si="6"/>
        <v>47</v>
      </c>
      <c r="S49" s="14">
        <f t="shared" si="7"/>
        <v>6.5063829787234</v>
      </c>
      <c r="T49" s="14">
        <f t="shared" si="8"/>
        <v>45.4429185685691</v>
      </c>
      <c r="U49" s="14">
        <f t="shared" si="12"/>
        <v>44</v>
      </c>
      <c r="V49" s="14">
        <f t="shared" si="9"/>
        <v>106</v>
      </c>
      <c r="W49" s="18">
        <f t="shared" si="10"/>
        <v>0.415094339622642</v>
      </c>
    </row>
    <row r="50" s="22" customFormat="1" ht="16.8" customHeight="1" spans="1:23">
      <c r="A50" s="14" t="s">
        <v>277</v>
      </c>
      <c r="B50" s="14" t="s">
        <v>278</v>
      </c>
      <c r="C50" s="14" t="s">
        <v>110</v>
      </c>
      <c r="D50" s="14" t="s">
        <v>190</v>
      </c>
      <c r="E50" s="14">
        <v>70</v>
      </c>
      <c r="F50" s="14">
        <v>-2</v>
      </c>
      <c r="G50" s="14">
        <f t="shared" si="0"/>
        <v>68</v>
      </c>
      <c r="H50" s="14">
        <f t="shared" si="1"/>
        <v>98</v>
      </c>
      <c r="I50" s="14">
        <f t="shared" si="2"/>
        <v>20.8163265306122</v>
      </c>
      <c r="J50" s="14">
        <v>15</v>
      </c>
      <c r="K50" s="14">
        <v>15</v>
      </c>
      <c r="L50" s="14">
        <v>7</v>
      </c>
      <c r="M50" s="14">
        <f t="shared" si="3"/>
        <v>102.5</v>
      </c>
      <c r="N50" s="14">
        <f t="shared" si="4"/>
        <v>18.0731707317073</v>
      </c>
      <c r="O50" s="14">
        <v>30</v>
      </c>
      <c r="P50" s="14">
        <v>0</v>
      </c>
      <c r="Q50" s="14">
        <f t="shared" si="5"/>
        <v>30</v>
      </c>
      <c r="R50" s="14">
        <f t="shared" si="6"/>
        <v>47</v>
      </c>
      <c r="S50" s="14">
        <f t="shared" si="7"/>
        <v>6.38297872340426</v>
      </c>
      <c r="T50" s="14">
        <f t="shared" si="8"/>
        <v>45.2724759857238</v>
      </c>
      <c r="U50" s="14">
        <f t="shared" si="12"/>
        <v>45</v>
      </c>
      <c r="V50" s="14">
        <f t="shared" si="9"/>
        <v>106</v>
      </c>
      <c r="W50" s="18">
        <f t="shared" si="10"/>
        <v>0.424528301886792</v>
      </c>
    </row>
    <row r="51" s="22" customFormat="1" ht="16.8" customHeight="1" spans="1:23">
      <c r="A51" s="14" t="s">
        <v>279</v>
      </c>
      <c r="B51" s="14" t="s">
        <v>280</v>
      </c>
      <c r="C51" s="14" t="s">
        <v>110</v>
      </c>
      <c r="D51" s="14" t="s">
        <v>190</v>
      </c>
      <c r="E51" s="14">
        <v>70</v>
      </c>
      <c r="F51" s="14">
        <v>8.032</v>
      </c>
      <c r="G51" s="14">
        <f t="shared" si="0"/>
        <v>78.032</v>
      </c>
      <c r="H51" s="14">
        <f t="shared" si="1"/>
        <v>98</v>
      </c>
      <c r="I51" s="14">
        <f t="shared" si="2"/>
        <v>23.8873469387755</v>
      </c>
      <c r="J51" s="14">
        <v>15</v>
      </c>
      <c r="K51" s="14">
        <v>15</v>
      </c>
      <c r="L51" s="14">
        <v>0</v>
      </c>
      <c r="M51" s="14">
        <f t="shared" si="3"/>
        <v>102.5</v>
      </c>
      <c r="N51" s="14">
        <f t="shared" si="4"/>
        <v>15</v>
      </c>
      <c r="O51" s="14">
        <v>30</v>
      </c>
      <c r="P51" s="14">
        <v>0</v>
      </c>
      <c r="Q51" s="14">
        <f t="shared" si="5"/>
        <v>30</v>
      </c>
      <c r="R51" s="14">
        <f t="shared" si="6"/>
        <v>47</v>
      </c>
      <c r="S51" s="14">
        <f t="shared" si="7"/>
        <v>6.38297872340426</v>
      </c>
      <c r="T51" s="14">
        <f t="shared" si="8"/>
        <v>45.2703256621798</v>
      </c>
      <c r="U51" s="14">
        <f t="shared" si="12"/>
        <v>46</v>
      </c>
      <c r="V51" s="14">
        <f t="shared" si="9"/>
        <v>106</v>
      </c>
      <c r="W51" s="18">
        <f t="shared" si="10"/>
        <v>0.433962264150943</v>
      </c>
    </row>
    <row r="52" s="22" customFormat="1" ht="16.8" customHeight="1" spans="1:23">
      <c r="A52" s="14" t="s">
        <v>281</v>
      </c>
      <c r="B52" s="14" t="s">
        <v>282</v>
      </c>
      <c r="C52" s="14" t="s">
        <v>110</v>
      </c>
      <c r="D52" s="14" t="s">
        <v>190</v>
      </c>
      <c r="E52" s="14">
        <v>70</v>
      </c>
      <c r="F52" s="14">
        <v>8</v>
      </c>
      <c r="G52" s="14">
        <f t="shared" si="0"/>
        <v>78</v>
      </c>
      <c r="H52" s="14">
        <f t="shared" si="1"/>
        <v>98</v>
      </c>
      <c r="I52" s="14">
        <f t="shared" si="2"/>
        <v>23.8775510204082</v>
      </c>
      <c r="J52" s="14">
        <v>15</v>
      </c>
      <c r="K52" s="14">
        <v>15</v>
      </c>
      <c r="L52" s="14">
        <v>0</v>
      </c>
      <c r="M52" s="14">
        <f t="shared" si="3"/>
        <v>102.5</v>
      </c>
      <c r="N52" s="14">
        <f t="shared" si="4"/>
        <v>15</v>
      </c>
      <c r="O52" s="14">
        <v>30</v>
      </c>
      <c r="P52" s="14">
        <v>0</v>
      </c>
      <c r="Q52" s="14">
        <f t="shared" si="5"/>
        <v>30</v>
      </c>
      <c r="R52" s="14">
        <f t="shared" si="6"/>
        <v>47</v>
      </c>
      <c r="S52" s="14">
        <f t="shared" si="7"/>
        <v>6.38297872340426</v>
      </c>
      <c r="T52" s="14">
        <f t="shared" si="8"/>
        <v>45.2605297438124</v>
      </c>
      <c r="U52" s="14">
        <f t="shared" si="12"/>
        <v>47</v>
      </c>
      <c r="V52" s="14">
        <f t="shared" si="9"/>
        <v>106</v>
      </c>
      <c r="W52" s="18">
        <f t="shared" si="10"/>
        <v>0.443396226415094</v>
      </c>
    </row>
    <row r="53" s="22" customFormat="1" ht="16.8" customHeight="1" spans="1:23">
      <c r="A53" s="14" t="s">
        <v>283</v>
      </c>
      <c r="B53" s="14" t="s">
        <v>284</v>
      </c>
      <c r="C53" s="14" t="s">
        <v>110</v>
      </c>
      <c r="D53" s="14" t="s">
        <v>190</v>
      </c>
      <c r="E53" s="14">
        <v>69</v>
      </c>
      <c r="F53" s="14">
        <v>7.092</v>
      </c>
      <c r="G53" s="14">
        <f t="shared" si="0"/>
        <v>76.092</v>
      </c>
      <c r="H53" s="14">
        <f t="shared" si="1"/>
        <v>98</v>
      </c>
      <c r="I53" s="14">
        <f t="shared" si="2"/>
        <v>23.2934693877551</v>
      </c>
      <c r="J53" s="14">
        <v>11</v>
      </c>
      <c r="K53" s="14">
        <v>15</v>
      </c>
      <c r="L53" s="14">
        <v>10</v>
      </c>
      <c r="M53" s="14">
        <f t="shared" si="3"/>
        <v>102.5</v>
      </c>
      <c r="N53" s="14">
        <f t="shared" si="4"/>
        <v>15.390243902439</v>
      </c>
      <c r="O53" s="14">
        <v>30</v>
      </c>
      <c r="P53" s="14">
        <v>0.5</v>
      </c>
      <c r="Q53" s="14">
        <f t="shared" si="5"/>
        <v>30.5</v>
      </c>
      <c r="R53" s="14">
        <f t="shared" si="6"/>
        <v>47</v>
      </c>
      <c r="S53" s="14">
        <f t="shared" si="7"/>
        <v>6.48936170212766</v>
      </c>
      <c r="T53" s="14">
        <f t="shared" si="8"/>
        <v>45.1730749923218</v>
      </c>
      <c r="U53" s="14">
        <f t="shared" si="12"/>
        <v>48</v>
      </c>
      <c r="V53" s="14">
        <f t="shared" si="9"/>
        <v>106</v>
      </c>
      <c r="W53" s="18">
        <f t="shared" si="10"/>
        <v>0.452830188679245</v>
      </c>
    </row>
    <row r="54" s="22" customFormat="1" ht="16.8" customHeight="1" spans="1:23">
      <c r="A54" s="14" t="s">
        <v>285</v>
      </c>
      <c r="B54" s="14" t="s">
        <v>286</v>
      </c>
      <c r="C54" s="14" t="s">
        <v>110</v>
      </c>
      <c r="D54" s="14" t="s">
        <v>190</v>
      </c>
      <c r="E54" s="14">
        <v>70</v>
      </c>
      <c r="F54" s="14">
        <v>7.2</v>
      </c>
      <c r="G54" s="14">
        <f t="shared" si="0"/>
        <v>77.2</v>
      </c>
      <c r="H54" s="14">
        <f t="shared" si="1"/>
        <v>98</v>
      </c>
      <c r="I54" s="14">
        <f t="shared" si="2"/>
        <v>23.6326530612245</v>
      </c>
      <c r="J54" s="14">
        <v>15</v>
      </c>
      <c r="K54" s="14">
        <v>15</v>
      </c>
      <c r="L54" s="14">
        <v>0</v>
      </c>
      <c r="M54" s="14">
        <f t="shared" si="3"/>
        <v>102.5</v>
      </c>
      <c r="N54" s="14">
        <f t="shared" si="4"/>
        <v>15</v>
      </c>
      <c r="O54" s="14">
        <v>30</v>
      </c>
      <c r="P54" s="14">
        <v>0</v>
      </c>
      <c r="Q54" s="14">
        <f t="shared" si="5"/>
        <v>30</v>
      </c>
      <c r="R54" s="14">
        <f t="shared" si="6"/>
        <v>47</v>
      </c>
      <c r="S54" s="14">
        <f t="shared" si="7"/>
        <v>6.38297872340426</v>
      </c>
      <c r="T54" s="14">
        <f t="shared" si="8"/>
        <v>45.0156317846287</v>
      </c>
      <c r="U54" s="14">
        <f t="shared" si="12"/>
        <v>49</v>
      </c>
      <c r="V54" s="14">
        <f t="shared" si="9"/>
        <v>106</v>
      </c>
      <c r="W54" s="18">
        <f t="shared" si="10"/>
        <v>0.462264150943396</v>
      </c>
    </row>
    <row r="55" s="22" customFormat="1" ht="16.8" customHeight="1" spans="1:23">
      <c r="A55" s="14" t="s">
        <v>287</v>
      </c>
      <c r="B55" s="14" t="s">
        <v>288</v>
      </c>
      <c r="C55" s="14" t="s">
        <v>110</v>
      </c>
      <c r="D55" s="14" t="s">
        <v>190</v>
      </c>
      <c r="E55" s="14">
        <v>70</v>
      </c>
      <c r="F55" s="14">
        <v>7.2</v>
      </c>
      <c r="G55" s="14">
        <f t="shared" si="0"/>
        <v>77.2</v>
      </c>
      <c r="H55" s="14">
        <f t="shared" si="1"/>
        <v>98</v>
      </c>
      <c r="I55" s="14">
        <f t="shared" si="2"/>
        <v>23.6326530612245</v>
      </c>
      <c r="J55" s="14">
        <v>15</v>
      </c>
      <c r="K55" s="14">
        <v>15</v>
      </c>
      <c r="L55" s="14">
        <v>0</v>
      </c>
      <c r="M55" s="14">
        <f t="shared" si="3"/>
        <v>102.5</v>
      </c>
      <c r="N55" s="14">
        <f t="shared" si="4"/>
        <v>15</v>
      </c>
      <c r="O55" s="14">
        <v>30</v>
      </c>
      <c r="P55" s="14">
        <v>0</v>
      </c>
      <c r="Q55" s="14">
        <f t="shared" si="5"/>
        <v>30</v>
      </c>
      <c r="R55" s="14">
        <f t="shared" si="6"/>
        <v>47</v>
      </c>
      <c r="S55" s="14">
        <f t="shared" si="7"/>
        <v>6.38297872340426</v>
      </c>
      <c r="T55" s="14">
        <f t="shared" si="8"/>
        <v>45.0156317846287</v>
      </c>
      <c r="U55" s="14">
        <f t="shared" si="12"/>
        <v>49</v>
      </c>
      <c r="V55" s="14">
        <f t="shared" si="9"/>
        <v>106</v>
      </c>
      <c r="W55" s="18">
        <f t="shared" si="10"/>
        <v>0.462264150943396</v>
      </c>
    </row>
    <row r="56" s="22" customFormat="1" ht="16.8" customHeight="1" spans="1:23">
      <c r="A56" s="14" t="s">
        <v>289</v>
      </c>
      <c r="B56" s="14" t="s">
        <v>290</v>
      </c>
      <c r="C56" s="14" t="s">
        <v>110</v>
      </c>
      <c r="D56" s="14" t="s">
        <v>190</v>
      </c>
      <c r="E56" s="14">
        <v>70</v>
      </c>
      <c r="F56" s="14">
        <v>7.2</v>
      </c>
      <c r="G56" s="14">
        <f t="shared" si="0"/>
        <v>77.2</v>
      </c>
      <c r="H56" s="14">
        <f t="shared" si="1"/>
        <v>98</v>
      </c>
      <c r="I56" s="14">
        <f t="shared" si="2"/>
        <v>23.6326530612245</v>
      </c>
      <c r="J56" s="14">
        <v>15</v>
      </c>
      <c r="K56" s="14">
        <v>15</v>
      </c>
      <c r="L56" s="14">
        <v>0</v>
      </c>
      <c r="M56" s="14">
        <f t="shared" si="3"/>
        <v>102.5</v>
      </c>
      <c r="N56" s="14">
        <f t="shared" si="4"/>
        <v>15</v>
      </c>
      <c r="O56" s="14">
        <v>30</v>
      </c>
      <c r="P56" s="14">
        <v>0</v>
      </c>
      <c r="Q56" s="14">
        <f t="shared" si="5"/>
        <v>30</v>
      </c>
      <c r="R56" s="14">
        <f t="shared" si="6"/>
        <v>47</v>
      </c>
      <c r="S56" s="14">
        <f t="shared" si="7"/>
        <v>6.38297872340426</v>
      </c>
      <c r="T56" s="14">
        <f t="shared" si="8"/>
        <v>45.0156317846287</v>
      </c>
      <c r="U56" s="14">
        <f t="shared" si="12"/>
        <v>49</v>
      </c>
      <c r="V56" s="14">
        <f t="shared" si="9"/>
        <v>106</v>
      </c>
      <c r="W56" s="18">
        <f t="shared" si="10"/>
        <v>0.462264150943396</v>
      </c>
    </row>
    <row r="57" s="22" customFormat="1" ht="16.8" customHeight="1" spans="1:23">
      <c r="A57" s="14" t="s">
        <v>291</v>
      </c>
      <c r="B57" s="14" t="s">
        <v>292</v>
      </c>
      <c r="C57" s="14" t="s">
        <v>110</v>
      </c>
      <c r="D57" s="14" t="s">
        <v>190</v>
      </c>
      <c r="E57" s="14">
        <v>70</v>
      </c>
      <c r="F57" s="14">
        <v>17</v>
      </c>
      <c r="G57" s="14">
        <f t="shared" si="0"/>
        <v>87</v>
      </c>
      <c r="H57" s="14">
        <f t="shared" si="1"/>
        <v>98</v>
      </c>
      <c r="I57" s="14">
        <f t="shared" si="2"/>
        <v>26.6326530612245</v>
      </c>
      <c r="J57" s="14">
        <v>11</v>
      </c>
      <c r="K57" s="14">
        <v>15</v>
      </c>
      <c r="L57" s="14">
        <v>0</v>
      </c>
      <c r="M57" s="14">
        <f t="shared" si="3"/>
        <v>102.5</v>
      </c>
      <c r="N57" s="14">
        <f t="shared" si="4"/>
        <v>11</v>
      </c>
      <c r="O57" s="14">
        <v>30</v>
      </c>
      <c r="P57" s="14">
        <v>4.47</v>
      </c>
      <c r="Q57" s="14">
        <f t="shared" si="5"/>
        <v>34.47</v>
      </c>
      <c r="R57" s="14">
        <f t="shared" si="6"/>
        <v>47</v>
      </c>
      <c r="S57" s="14">
        <f t="shared" si="7"/>
        <v>7.33404255319149</v>
      </c>
      <c r="T57" s="14">
        <f t="shared" si="8"/>
        <v>44.966695614416</v>
      </c>
      <c r="U57" s="14">
        <f t="shared" si="12"/>
        <v>52</v>
      </c>
      <c r="V57" s="14">
        <f t="shared" si="9"/>
        <v>106</v>
      </c>
      <c r="W57" s="18">
        <f t="shared" si="10"/>
        <v>0.490566037735849</v>
      </c>
    </row>
    <row r="58" s="22" customFormat="1" ht="16.8" customHeight="1" spans="1:23">
      <c r="A58" s="14" t="s">
        <v>293</v>
      </c>
      <c r="B58" s="14" t="s">
        <v>294</v>
      </c>
      <c r="C58" s="14" t="s">
        <v>110</v>
      </c>
      <c r="D58" s="14" t="s">
        <v>190</v>
      </c>
      <c r="E58" s="14">
        <v>70</v>
      </c>
      <c r="F58" s="14">
        <v>7</v>
      </c>
      <c r="G58" s="14">
        <f t="shared" si="0"/>
        <v>77</v>
      </c>
      <c r="H58" s="14">
        <f t="shared" si="1"/>
        <v>98</v>
      </c>
      <c r="I58" s="14">
        <f t="shared" si="2"/>
        <v>23.5714285714286</v>
      </c>
      <c r="J58" s="14">
        <v>15</v>
      </c>
      <c r="K58" s="14">
        <v>15</v>
      </c>
      <c r="L58" s="14">
        <v>0</v>
      </c>
      <c r="M58" s="14">
        <f t="shared" si="3"/>
        <v>102.5</v>
      </c>
      <c r="N58" s="14">
        <f t="shared" si="4"/>
        <v>15</v>
      </c>
      <c r="O58" s="14">
        <v>30</v>
      </c>
      <c r="P58" s="14">
        <v>0</v>
      </c>
      <c r="Q58" s="14">
        <f t="shared" si="5"/>
        <v>30</v>
      </c>
      <c r="R58" s="14">
        <f t="shared" si="6"/>
        <v>47</v>
      </c>
      <c r="S58" s="14">
        <f t="shared" si="7"/>
        <v>6.38297872340426</v>
      </c>
      <c r="T58" s="14">
        <f t="shared" si="8"/>
        <v>44.9544072948328</v>
      </c>
      <c r="U58" s="14">
        <f t="shared" si="12"/>
        <v>53</v>
      </c>
      <c r="V58" s="14">
        <f t="shared" si="9"/>
        <v>106</v>
      </c>
      <c r="W58" s="18">
        <f t="shared" si="10"/>
        <v>0.5</v>
      </c>
    </row>
    <row r="59" s="22" customFormat="1" ht="16.8" customHeight="1" spans="1:23">
      <c r="A59" s="14" t="s">
        <v>295</v>
      </c>
      <c r="B59" s="14" t="s">
        <v>296</v>
      </c>
      <c r="C59" s="14" t="s">
        <v>110</v>
      </c>
      <c r="D59" s="14" t="s">
        <v>190</v>
      </c>
      <c r="E59" s="14">
        <v>70</v>
      </c>
      <c r="F59" s="14">
        <v>-2</v>
      </c>
      <c r="G59" s="14">
        <f t="shared" si="0"/>
        <v>68</v>
      </c>
      <c r="H59" s="14">
        <f t="shared" si="1"/>
        <v>98</v>
      </c>
      <c r="I59" s="14">
        <f t="shared" si="2"/>
        <v>20.8163265306122</v>
      </c>
      <c r="J59" s="14">
        <v>15</v>
      </c>
      <c r="K59" s="14">
        <v>15</v>
      </c>
      <c r="L59" s="14">
        <v>6.25</v>
      </c>
      <c r="M59" s="14">
        <f t="shared" si="3"/>
        <v>102.5</v>
      </c>
      <c r="N59" s="14">
        <f t="shared" si="4"/>
        <v>17.7439024390244</v>
      </c>
      <c r="O59" s="14">
        <v>30</v>
      </c>
      <c r="P59" s="14">
        <v>0</v>
      </c>
      <c r="Q59" s="14">
        <f t="shared" si="5"/>
        <v>30</v>
      </c>
      <c r="R59" s="14">
        <f t="shared" si="6"/>
        <v>47</v>
      </c>
      <c r="S59" s="14">
        <f t="shared" si="7"/>
        <v>6.38297872340426</v>
      </c>
      <c r="T59" s="14">
        <f t="shared" si="8"/>
        <v>44.9432076930409</v>
      </c>
      <c r="U59" s="14">
        <f t="shared" si="12"/>
        <v>54</v>
      </c>
      <c r="V59" s="14">
        <f t="shared" si="9"/>
        <v>106</v>
      </c>
      <c r="W59" s="18">
        <f t="shared" si="10"/>
        <v>0.509433962264151</v>
      </c>
    </row>
    <row r="60" s="22" customFormat="1" ht="16.8" customHeight="1" spans="1:23">
      <c r="A60" s="14" t="s">
        <v>297</v>
      </c>
      <c r="B60" s="14" t="s">
        <v>298</v>
      </c>
      <c r="C60" s="14" t="s">
        <v>110</v>
      </c>
      <c r="D60" s="14" t="s">
        <v>190</v>
      </c>
      <c r="E60" s="14">
        <v>70</v>
      </c>
      <c r="F60" s="14">
        <v>6.8</v>
      </c>
      <c r="G60" s="14">
        <f t="shared" si="0"/>
        <v>76.8</v>
      </c>
      <c r="H60" s="14">
        <f t="shared" si="1"/>
        <v>98</v>
      </c>
      <c r="I60" s="14">
        <f t="shared" si="2"/>
        <v>23.5102040816327</v>
      </c>
      <c r="J60" s="14">
        <v>15</v>
      </c>
      <c r="K60" s="14">
        <v>15</v>
      </c>
      <c r="L60" s="14">
        <v>0</v>
      </c>
      <c r="M60" s="14">
        <f t="shared" si="3"/>
        <v>102.5</v>
      </c>
      <c r="N60" s="14">
        <f t="shared" si="4"/>
        <v>15</v>
      </c>
      <c r="O60" s="14">
        <v>30</v>
      </c>
      <c r="P60" s="14">
        <v>0</v>
      </c>
      <c r="Q60" s="14">
        <f t="shared" si="5"/>
        <v>30</v>
      </c>
      <c r="R60" s="14">
        <f t="shared" si="6"/>
        <v>47</v>
      </c>
      <c r="S60" s="14">
        <f t="shared" si="7"/>
        <v>6.38297872340426</v>
      </c>
      <c r="T60" s="14">
        <f t="shared" si="8"/>
        <v>44.8931828050369</v>
      </c>
      <c r="U60" s="14">
        <f t="shared" si="12"/>
        <v>55</v>
      </c>
      <c r="V60" s="14">
        <f t="shared" si="9"/>
        <v>106</v>
      </c>
      <c r="W60" s="18">
        <f t="shared" si="10"/>
        <v>0.518867924528302</v>
      </c>
    </row>
    <row r="61" s="22" customFormat="1" ht="16.8" customHeight="1" spans="1:23">
      <c r="A61" s="14" t="s">
        <v>299</v>
      </c>
      <c r="B61" s="14" t="s">
        <v>300</v>
      </c>
      <c r="C61" s="14" t="s">
        <v>110</v>
      </c>
      <c r="D61" s="14" t="s">
        <v>190</v>
      </c>
      <c r="E61" s="14">
        <v>70</v>
      </c>
      <c r="F61" s="14">
        <v>3.75</v>
      </c>
      <c r="G61" s="14">
        <f t="shared" si="0"/>
        <v>73.75</v>
      </c>
      <c r="H61" s="14">
        <f t="shared" si="1"/>
        <v>98</v>
      </c>
      <c r="I61" s="14">
        <f t="shared" si="2"/>
        <v>22.5765306122449</v>
      </c>
      <c r="J61" s="14">
        <v>15</v>
      </c>
      <c r="K61" s="14">
        <v>15</v>
      </c>
      <c r="L61" s="14">
        <v>2</v>
      </c>
      <c r="M61" s="14">
        <f t="shared" si="3"/>
        <v>102.5</v>
      </c>
      <c r="N61" s="14">
        <f t="shared" si="4"/>
        <v>15.8780487804878</v>
      </c>
      <c r="O61" s="14">
        <v>30</v>
      </c>
      <c r="P61" s="14">
        <v>0</v>
      </c>
      <c r="Q61" s="14">
        <f t="shared" si="5"/>
        <v>30</v>
      </c>
      <c r="R61" s="14">
        <f t="shared" si="6"/>
        <v>47</v>
      </c>
      <c r="S61" s="14">
        <f t="shared" si="7"/>
        <v>6.38297872340426</v>
      </c>
      <c r="T61" s="14">
        <f t="shared" si="8"/>
        <v>44.837558116137</v>
      </c>
      <c r="U61" s="14">
        <f t="shared" si="12"/>
        <v>56</v>
      </c>
      <c r="V61" s="14">
        <f t="shared" si="9"/>
        <v>106</v>
      </c>
      <c r="W61" s="18">
        <f t="shared" si="10"/>
        <v>0.528301886792453</v>
      </c>
    </row>
    <row r="62" s="22" customFormat="1" ht="16.8" customHeight="1" spans="1:23">
      <c r="A62" s="14" t="s">
        <v>301</v>
      </c>
      <c r="B62" s="14" t="s">
        <v>302</v>
      </c>
      <c r="C62" s="14" t="s">
        <v>110</v>
      </c>
      <c r="D62" s="14" t="s">
        <v>190</v>
      </c>
      <c r="E62" s="14">
        <v>70</v>
      </c>
      <c r="F62" s="14">
        <v>7</v>
      </c>
      <c r="G62" s="14">
        <f t="shared" si="0"/>
        <v>77</v>
      </c>
      <c r="H62" s="14">
        <f t="shared" si="1"/>
        <v>98</v>
      </c>
      <c r="I62" s="14">
        <f t="shared" si="2"/>
        <v>23.5714285714286</v>
      </c>
      <c r="J62" s="14">
        <v>14</v>
      </c>
      <c r="K62" s="14">
        <v>15</v>
      </c>
      <c r="L62" s="14">
        <v>2</v>
      </c>
      <c r="M62" s="14">
        <f t="shared" si="3"/>
        <v>102.5</v>
      </c>
      <c r="N62" s="14">
        <f t="shared" si="4"/>
        <v>14.8780487804878</v>
      </c>
      <c r="O62" s="14">
        <v>30</v>
      </c>
      <c r="P62" s="14">
        <v>0</v>
      </c>
      <c r="Q62" s="14">
        <f t="shared" si="5"/>
        <v>30</v>
      </c>
      <c r="R62" s="14">
        <f t="shared" si="6"/>
        <v>47</v>
      </c>
      <c r="S62" s="14">
        <f t="shared" si="7"/>
        <v>6.38297872340426</v>
      </c>
      <c r="T62" s="14">
        <f t="shared" si="8"/>
        <v>44.8324560753206</v>
      </c>
      <c r="U62" s="14">
        <f t="shared" si="12"/>
        <v>57</v>
      </c>
      <c r="V62" s="14">
        <f t="shared" si="9"/>
        <v>106</v>
      </c>
      <c r="W62" s="18">
        <f t="shared" si="10"/>
        <v>0.537735849056604</v>
      </c>
    </row>
    <row r="63" s="22" customFormat="1" ht="16.8" customHeight="1" spans="1:23">
      <c r="A63" s="14" t="s">
        <v>303</v>
      </c>
      <c r="B63" s="14" t="s">
        <v>304</v>
      </c>
      <c r="C63" s="14" t="s">
        <v>110</v>
      </c>
      <c r="D63" s="14" t="s">
        <v>190</v>
      </c>
      <c r="E63" s="14">
        <v>70</v>
      </c>
      <c r="F63" s="14">
        <v>6.6</v>
      </c>
      <c r="G63" s="14">
        <f t="shared" si="0"/>
        <v>76.6</v>
      </c>
      <c r="H63" s="14">
        <f t="shared" si="1"/>
        <v>98</v>
      </c>
      <c r="I63" s="14">
        <f t="shared" si="2"/>
        <v>23.4489795918367</v>
      </c>
      <c r="J63" s="14">
        <v>15</v>
      </c>
      <c r="K63" s="14">
        <v>15</v>
      </c>
      <c r="L63" s="14">
        <v>0</v>
      </c>
      <c r="M63" s="14">
        <f t="shared" si="3"/>
        <v>102.5</v>
      </c>
      <c r="N63" s="14">
        <f t="shared" si="4"/>
        <v>15</v>
      </c>
      <c r="O63" s="14">
        <v>30</v>
      </c>
      <c r="P63" s="14">
        <v>0</v>
      </c>
      <c r="Q63" s="14">
        <f t="shared" si="5"/>
        <v>30</v>
      </c>
      <c r="R63" s="14">
        <f t="shared" si="6"/>
        <v>47</v>
      </c>
      <c r="S63" s="14">
        <f t="shared" si="7"/>
        <v>6.38297872340426</v>
      </c>
      <c r="T63" s="14">
        <f t="shared" si="8"/>
        <v>44.831958315241</v>
      </c>
      <c r="U63" s="14">
        <f t="shared" si="12"/>
        <v>58</v>
      </c>
      <c r="V63" s="14">
        <f t="shared" si="9"/>
        <v>106</v>
      </c>
      <c r="W63" s="18">
        <f t="shared" si="10"/>
        <v>0.547169811320755</v>
      </c>
    </row>
    <row r="64" s="22" customFormat="1" ht="16.8" customHeight="1" spans="1:23">
      <c r="A64" s="14" t="s">
        <v>305</v>
      </c>
      <c r="B64" s="14" t="s">
        <v>306</v>
      </c>
      <c r="C64" s="14" t="s">
        <v>110</v>
      </c>
      <c r="D64" s="14" t="s">
        <v>190</v>
      </c>
      <c r="E64" s="14">
        <v>70</v>
      </c>
      <c r="F64" s="14">
        <v>3.2</v>
      </c>
      <c r="G64" s="14">
        <f t="shared" si="0"/>
        <v>73.2</v>
      </c>
      <c r="H64" s="14">
        <f t="shared" si="1"/>
        <v>98</v>
      </c>
      <c r="I64" s="14">
        <f t="shared" si="2"/>
        <v>22.4081632653061</v>
      </c>
      <c r="J64" s="14">
        <v>15</v>
      </c>
      <c r="K64" s="14">
        <v>15</v>
      </c>
      <c r="L64" s="14">
        <v>2</v>
      </c>
      <c r="M64" s="14">
        <f t="shared" si="3"/>
        <v>102.5</v>
      </c>
      <c r="N64" s="14">
        <f t="shared" si="4"/>
        <v>15.8780487804878</v>
      </c>
      <c r="O64" s="14">
        <v>30</v>
      </c>
      <c r="P64" s="14">
        <v>0.58</v>
      </c>
      <c r="Q64" s="14">
        <f t="shared" si="5"/>
        <v>30.58</v>
      </c>
      <c r="R64" s="14">
        <f t="shared" si="6"/>
        <v>47</v>
      </c>
      <c r="S64" s="14">
        <f t="shared" si="7"/>
        <v>6.5063829787234</v>
      </c>
      <c r="T64" s="14">
        <f t="shared" si="8"/>
        <v>44.7925950245173</v>
      </c>
      <c r="U64" s="14">
        <f t="shared" si="12"/>
        <v>59</v>
      </c>
      <c r="V64" s="14">
        <f t="shared" si="9"/>
        <v>106</v>
      </c>
      <c r="W64" s="18">
        <f t="shared" si="10"/>
        <v>0.556603773584906</v>
      </c>
    </row>
    <row r="65" s="22" customFormat="1" ht="16.8" customHeight="1" spans="1:23">
      <c r="A65" s="14" t="s">
        <v>307</v>
      </c>
      <c r="B65" s="14" t="s">
        <v>308</v>
      </c>
      <c r="C65" s="14" t="s">
        <v>110</v>
      </c>
      <c r="D65" s="14" t="s">
        <v>190</v>
      </c>
      <c r="E65" s="14">
        <v>70</v>
      </c>
      <c r="F65" s="14">
        <v>0.1</v>
      </c>
      <c r="G65" s="14">
        <f t="shared" si="0"/>
        <v>70.1</v>
      </c>
      <c r="H65" s="14">
        <f t="shared" si="1"/>
        <v>98</v>
      </c>
      <c r="I65" s="14">
        <f t="shared" si="2"/>
        <v>21.4591836734694</v>
      </c>
      <c r="J65" s="14">
        <v>15</v>
      </c>
      <c r="K65" s="14">
        <v>15</v>
      </c>
      <c r="L65" s="14">
        <v>4</v>
      </c>
      <c r="M65" s="14">
        <f t="shared" si="3"/>
        <v>102.5</v>
      </c>
      <c r="N65" s="14">
        <f t="shared" si="4"/>
        <v>16.7560975609756</v>
      </c>
      <c r="O65" s="14">
        <v>30</v>
      </c>
      <c r="P65" s="14">
        <v>0</v>
      </c>
      <c r="Q65" s="14">
        <f t="shared" si="5"/>
        <v>30</v>
      </c>
      <c r="R65" s="14">
        <f t="shared" si="6"/>
        <v>47</v>
      </c>
      <c r="S65" s="14">
        <f t="shared" si="7"/>
        <v>6.38297872340426</v>
      </c>
      <c r="T65" s="14">
        <f t="shared" si="8"/>
        <v>44.5982599578493</v>
      </c>
      <c r="U65" s="14">
        <f t="shared" si="12"/>
        <v>60</v>
      </c>
      <c r="V65" s="14">
        <f t="shared" si="9"/>
        <v>106</v>
      </c>
      <c r="W65" s="18">
        <f t="shared" si="10"/>
        <v>0.566037735849057</v>
      </c>
    </row>
    <row r="66" s="22" customFormat="1" ht="16.8" customHeight="1" spans="1:23">
      <c r="A66" s="14" t="s">
        <v>309</v>
      </c>
      <c r="B66" s="14" t="s">
        <v>310</v>
      </c>
      <c r="C66" s="14" t="s">
        <v>110</v>
      </c>
      <c r="D66" s="14" t="s">
        <v>190</v>
      </c>
      <c r="E66" s="14">
        <v>70</v>
      </c>
      <c r="F66" s="14">
        <v>0.8</v>
      </c>
      <c r="G66" s="14">
        <f t="shared" si="0"/>
        <v>70.8</v>
      </c>
      <c r="H66" s="14">
        <f t="shared" si="1"/>
        <v>98</v>
      </c>
      <c r="I66" s="14">
        <f t="shared" si="2"/>
        <v>21.6734693877551</v>
      </c>
      <c r="J66" s="14">
        <v>15</v>
      </c>
      <c r="K66" s="14">
        <v>15</v>
      </c>
      <c r="L66" s="14">
        <v>2.5</v>
      </c>
      <c r="M66" s="14">
        <f t="shared" si="3"/>
        <v>102.5</v>
      </c>
      <c r="N66" s="14">
        <f t="shared" si="4"/>
        <v>16.0975609756098</v>
      </c>
      <c r="O66" s="14">
        <v>30</v>
      </c>
      <c r="P66" s="14">
        <v>1</v>
      </c>
      <c r="Q66" s="14">
        <f t="shared" si="5"/>
        <v>31</v>
      </c>
      <c r="R66" s="14">
        <f t="shared" si="6"/>
        <v>47</v>
      </c>
      <c r="S66" s="14">
        <f t="shared" si="7"/>
        <v>6.59574468085106</v>
      </c>
      <c r="T66" s="14">
        <f t="shared" si="8"/>
        <v>44.3667750442159</v>
      </c>
      <c r="U66" s="14">
        <f t="shared" si="12"/>
        <v>61</v>
      </c>
      <c r="V66" s="14">
        <f t="shared" si="9"/>
        <v>106</v>
      </c>
      <c r="W66" s="18">
        <f t="shared" si="10"/>
        <v>0.575471698113208</v>
      </c>
    </row>
    <row r="67" s="22" customFormat="1" ht="16" customHeight="1" spans="1:23">
      <c r="A67" s="14" t="s">
        <v>311</v>
      </c>
      <c r="B67" s="14" t="s">
        <v>312</v>
      </c>
      <c r="C67" s="14" t="s">
        <v>110</v>
      </c>
      <c r="D67" s="14" t="s">
        <v>190</v>
      </c>
      <c r="E67" s="14">
        <v>70</v>
      </c>
      <c r="F67" s="14">
        <v>2.2</v>
      </c>
      <c r="G67" s="14">
        <f t="shared" si="0"/>
        <v>72.2</v>
      </c>
      <c r="H67" s="14">
        <f t="shared" si="1"/>
        <v>98</v>
      </c>
      <c r="I67" s="14">
        <f t="shared" si="2"/>
        <v>22.1020408163265</v>
      </c>
      <c r="J67" s="14">
        <v>15</v>
      </c>
      <c r="K67" s="14">
        <v>15</v>
      </c>
      <c r="L67" s="14">
        <v>2</v>
      </c>
      <c r="M67" s="14">
        <f t="shared" si="3"/>
        <v>102.5</v>
      </c>
      <c r="N67" s="14">
        <f t="shared" si="4"/>
        <v>15.8780487804878</v>
      </c>
      <c r="O67" s="14">
        <v>30</v>
      </c>
      <c r="P67" s="14">
        <v>0</v>
      </c>
      <c r="Q67" s="14">
        <f t="shared" si="5"/>
        <v>30</v>
      </c>
      <c r="R67" s="14">
        <f t="shared" si="6"/>
        <v>47</v>
      </c>
      <c r="S67" s="14">
        <f t="shared" si="7"/>
        <v>6.38297872340426</v>
      </c>
      <c r="T67" s="14">
        <f t="shared" si="8"/>
        <v>44.3630683202186</v>
      </c>
      <c r="U67" s="14">
        <f t="shared" si="12"/>
        <v>62</v>
      </c>
      <c r="V67" s="14">
        <f t="shared" si="9"/>
        <v>106</v>
      </c>
      <c r="W67" s="18">
        <f t="shared" si="10"/>
        <v>0.584905660377358</v>
      </c>
    </row>
    <row r="68" s="22" customFormat="1" ht="16.8" customHeight="1" spans="1:23">
      <c r="A68" s="14" t="s">
        <v>313</v>
      </c>
      <c r="B68" s="14" t="s">
        <v>314</v>
      </c>
      <c r="C68" s="14" t="s">
        <v>110</v>
      </c>
      <c r="D68" s="14" t="s">
        <v>190</v>
      </c>
      <c r="E68" s="14">
        <v>70</v>
      </c>
      <c r="F68" s="14">
        <v>8</v>
      </c>
      <c r="G68" s="14">
        <f t="shared" si="0"/>
        <v>78</v>
      </c>
      <c r="H68" s="14">
        <f t="shared" si="1"/>
        <v>98</v>
      </c>
      <c r="I68" s="14">
        <f t="shared" si="2"/>
        <v>23.8775510204082</v>
      </c>
      <c r="J68" s="14">
        <v>14</v>
      </c>
      <c r="K68" s="14">
        <v>15</v>
      </c>
      <c r="L68" s="14">
        <v>0</v>
      </c>
      <c r="M68" s="14">
        <f t="shared" si="3"/>
        <v>102.5</v>
      </c>
      <c r="N68" s="14">
        <f t="shared" si="4"/>
        <v>14</v>
      </c>
      <c r="O68" s="14">
        <v>30</v>
      </c>
      <c r="P68" s="14">
        <v>0</v>
      </c>
      <c r="Q68" s="14">
        <f t="shared" si="5"/>
        <v>30</v>
      </c>
      <c r="R68" s="14">
        <f t="shared" si="6"/>
        <v>47</v>
      </c>
      <c r="S68" s="14">
        <f t="shared" si="7"/>
        <v>6.38297872340426</v>
      </c>
      <c r="T68" s="14">
        <f t="shared" si="8"/>
        <v>44.2605297438124</v>
      </c>
      <c r="U68" s="14">
        <f t="shared" si="12"/>
        <v>63</v>
      </c>
      <c r="V68" s="14">
        <f t="shared" si="9"/>
        <v>106</v>
      </c>
      <c r="W68" s="18">
        <f t="shared" si="10"/>
        <v>0.594339622641509</v>
      </c>
    </row>
    <row r="69" s="22" customFormat="1" ht="16.8" customHeight="1" spans="1:23">
      <c r="A69" s="14" t="s">
        <v>315</v>
      </c>
      <c r="B69" s="14" t="s">
        <v>316</v>
      </c>
      <c r="C69" s="14" t="s">
        <v>110</v>
      </c>
      <c r="D69" s="14" t="s">
        <v>190</v>
      </c>
      <c r="E69" s="14">
        <v>70</v>
      </c>
      <c r="F69" s="14">
        <v>4.6</v>
      </c>
      <c r="G69" s="14">
        <f t="shared" si="0"/>
        <v>74.6</v>
      </c>
      <c r="H69" s="14">
        <f t="shared" si="1"/>
        <v>98</v>
      </c>
      <c r="I69" s="14">
        <f t="shared" si="2"/>
        <v>22.8367346938775</v>
      </c>
      <c r="J69" s="14">
        <v>15</v>
      </c>
      <c r="K69" s="14">
        <v>15</v>
      </c>
      <c r="L69" s="14">
        <v>0</v>
      </c>
      <c r="M69" s="14">
        <f t="shared" si="3"/>
        <v>102.5</v>
      </c>
      <c r="N69" s="14">
        <f t="shared" si="4"/>
        <v>15</v>
      </c>
      <c r="O69" s="14">
        <v>30</v>
      </c>
      <c r="P69" s="14">
        <v>0</v>
      </c>
      <c r="Q69" s="14">
        <f t="shared" si="5"/>
        <v>30</v>
      </c>
      <c r="R69" s="14">
        <f t="shared" si="6"/>
        <v>47</v>
      </c>
      <c r="S69" s="14">
        <f t="shared" si="7"/>
        <v>6.38297872340426</v>
      </c>
      <c r="T69" s="14">
        <f t="shared" si="8"/>
        <v>44.2197134172818</v>
      </c>
      <c r="U69" s="14">
        <f t="shared" si="12"/>
        <v>64</v>
      </c>
      <c r="V69" s="14">
        <f t="shared" si="9"/>
        <v>106</v>
      </c>
      <c r="W69" s="18">
        <f t="shared" si="10"/>
        <v>0.60377358490566</v>
      </c>
    </row>
    <row r="70" s="22" customFormat="1" ht="16.8" customHeight="1" spans="1:23">
      <c r="A70" s="14" t="s">
        <v>317</v>
      </c>
      <c r="B70" s="14" t="s">
        <v>318</v>
      </c>
      <c r="C70" s="14" t="s">
        <v>110</v>
      </c>
      <c r="D70" s="14" t="s">
        <v>190</v>
      </c>
      <c r="E70" s="14">
        <v>70</v>
      </c>
      <c r="F70" s="14">
        <v>1.3</v>
      </c>
      <c r="G70" s="14">
        <f t="shared" ref="G70:G111" si="13">SUM(E70:F70)</f>
        <v>71.3</v>
      </c>
      <c r="H70" s="14">
        <f t="shared" ref="H70:H111" si="14">MAX(G$6:G$125)</f>
        <v>98</v>
      </c>
      <c r="I70" s="14">
        <f t="shared" ref="I70:I111" si="15">(G70/H70)*30</f>
        <v>21.8265306122449</v>
      </c>
      <c r="J70" s="14">
        <v>15</v>
      </c>
      <c r="K70" s="14">
        <v>15</v>
      </c>
      <c r="L70" s="14">
        <v>2</v>
      </c>
      <c r="M70" s="14">
        <f t="shared" ref="M70:M111" si="16">MAX(L$6:L$125)</f>
        <v>102.5</v>
      </c>
      <c r="N70" s="14">
        <f t="shared" ref="N70:N111" si="17">(J70/K70)*15+(L70/M70)*45</f>
        <v>15.8780487804878</v>
      </c>
      <c r="O70" s="14">
        <v>30</v>
      </c>
      <c r="P70" s="14">
        <v>0.5</v>
      </c>
      <c r="Q70" s="14">
        <f t="shared" ref="Q70:Q111" si="18">SUM(O70:P70)</f>
        <v>30.5</v>
      </c>
      <c r="R70" s="14">
        <f t="shared" ref="R70:R111" si="19">MAX(Q$6:Q$125)</f>
        <v>47</v>
      </c>
      <c r="S70" s="14">
        <f t="shared" ref="S70:S111" si="20">(Q70/R70)*10</f>
        <v>6.48936170212766</v>
      </c>
      <c r="T70" s="14">
        <f t="shared" ref="T70:T111" si="21">I70+N70+S70</f>
        <v>44.1939410948604</v>
      </c>
      <c r="U70" s="14">
        <f t="shared" si="12"/>
        <v>65</v>
      </c>
      <c r="V70" s="14">
        <f t="shared" ref="V70:V111" si="22">MAX(U70:U175)</f>
        <v>106</v>
      </c>
      <c r="W70" s="18">
        <f t="shared" ref="W70:W111" si="23">U70/V70</f>
        <v>0.613207547169811</v>
      </c>
    </row>
    <row r="71" s="22" customFormat="1" ht="16.8" customHeight="1" spans="1:23">
      <c r="A71" s="14" t="s">
        <v>319</v>
      </c>
      <c r="B71" s="14" t="s">
        <v>320</v>
      </c>
      <c r="C71" s="14" t="s">
        <v>110</v>
      </c>
      <c r="D71" s="14" t="s">
        <v>190</v>
      </c>
      <c r="E71" s="14">
        <v>70</v>
      </c>
      <c r="F71" s="14">
        <v>4</v>
      </c>
      <c r="G71" s="14">
        <f t="shared" si="13"/>
        <v>74</v>
      </c>
      <c r="H71" s="14">
        <f t="shared" si="14"/>
        <v>98</v>
      </c>
      <c r="I71" s="14">
        <f t="shared" si="15"/>
        <v>22.6530612244898</v>
      </c>
      <c r="J71" s="14">
        <v>15</v>
      </c>
      <c r="K71" s="14">
        <v>15</v>
      </c>
      <c r="L71" s="14">
        <v>0</v>
      </c>
      <c r="M71" s="14">
        <f t="shared" si="16"/>
        <v>102.5</v>
      </c>
      <c r="N71" s="14">
        <f t="shared" si="17"/>
        <v>15</v>
      </c>
      <c r="O71" s="14">
        <v>30</v>
      </c>
      <c r="P71" s="14">
        <v>0</v>
      </c>
      <c r="Q71" s="14">
        <f t="shared" si="18"/>
        <v>30</v>
      </c>
      <c r="R71" s="14">
        <f t="shared" si="19"/>
        <v>47</v>
      </c>
      <c r="S71" s="14">
        <f t="shared" si="20"/>
        <v>6.38297872340426</v>
      </c>
      <c r="T71" s="14">
        <f t="shared" si="21"/>
        <v>44.036039947894</v>
      </c>
      <c r="U71" s="14">
        <f t="shared" ref="U71:U102" si="24">RANK(T71,T$6:T$111)</f>
        <v>66</v>
      </c>
      <c r="V71" s="14">
        <f t="shared" si="22"/>
        <v>106</v>
      </c>
      <c r="W71" s="18">
        <f t="shared" si="23"/>
        <v>0.622641509433962</v>
      </c>
    </row>
    <row r="72" s="22" customFormat="1" ht="16.8" customHeight="1" spans="1:23">
      <c r="A72" s="14" t="s">
        <v>321</v>
      </c>
      <c r="B72" s="14" t="s">
        <v>322</v>
      </c>
      <c r="C72" s="14" t="s">
        <v>110</v>
      </c>
      <c r="D72" s="14" t="s">
        <v>190</v>
      </c>
      <c r="E72" s="14">
        <v>70</v>
      </c>
      <c r="F72" s="14">
        <v>3.8</v>
      </c>
      <c r="G72" s="14">
        <f t="shared" si="13"/>
        <v>73.8</v>
      </c>
      <c r="H72" s="14">
        <f t="shared" si="14"/>
        <v>98</v>
      </c>
      <c r="I72" s="14">
        <f t="shared" si="15"/>
        <v>22.5918367346939</v>
      </c>
      <c r="J72" s="14">
        <v>15</v>
      </c>
      <c r="K72" s="14">
        <v>15</v>
      </c>
      <c r="L72" s="14">
        <v>0</v>
      </c>
      <c r="M72" s="14">
        <f t="shared" si="16"/>
        <v>102.5</v>
      </c>
      <c r="N72" s="14">
        <f t="shared" si="17"/>
        <v>15</v>
      </c>
      <c r="O72" s="14">
        <v>30</v>
      </c>
      <c r="P72" s="14">
        <v>0</v>
      </c>
      <c r="Q72" s="14">
        <f t="shared" si="18"/>
        <v>30</v>
      </c>
      <c r="R72" s="14">
        <f t="shared" si="19"/>
        <v>47</v>
      </c>
      <c r="S72" s="14">
        <f t="shared" si="20"/>
        <v>6.38297872340426</v>
      </c>
      <c r="T72" s="14">
        <f t="shared" si="21"/>
        <v>43.9748154580981</v>
      </c>
      <c r="U72" s="14">
        <f t="shared" si="24"/>
        <v>67</v>
      </c>
      <c r="V72" s="14">
        <f t="shared" si="22"/>
        <v>106</v>
      </c>
      <c r="W72" s="18">
        <f t="shared" si="23"/>
        <v>0.632075471698113</v>
      </c>
    </row>
    <row r="73" s="22" customFormat="1" ht="16.8" customHeight="1" spans="1:23">
      <c r="A73" s="14" t="s">
        <v>323</v>
      </c>
      <c r="B73" s="14" t="s">
        <v>324</v>
      </c>
      <c r="C73" s="14" t="s">
        <v>110</v>
      </c>
      <c r="D73" s="14" t="s">
        <v>190</v>
      </c>
      <c r="E73" s="14">
        <v>70</v>
      </c>
      <c r="F73" s="14">
        <v>3.766</v>
      </c>
      <c r="G73" s="14">
        <f t="shared" si="13"/>
        <v>73.766</v>
      </c>
      <c r="H73" s="14">
        <f t="shared" si="14"/>
        <v>98</v>
      </c>
      <c r="I73" s="14">
        <f t="shared" si="15"/>
        <v>22.5814285714286</v>
      </c>
      <c r="J73" s="14">
        <v>15</v>
      </c>
      <c r="K73" s="14">
        <v>15</v>
      </c>
      <c r="L73" s="14">
        <v>0</v>
      </c>
      <c r="M73" s="14">
        <f t="shared" si="16"/>
        <v>102.5</v>
      </c>
      <c r="N73" s="14">
        <f t="shared" si="17"/>
        <v>15</v>
      </c>
      <c r="O73" s="14">
        <v>30</v>
      </c>
      <c r="P73" s="14">
        <v>0</v>
      </c>
      <c r="Q73" s="14">
        <f t="shared" si="18"/>
        <v>30</v>
      </c>
      <c r="R73" s="14">
        <f t="shared" si="19"/>
        <v>47</v>
      </c>
      <c r="S73" s="14">
        <f t="shared" si="20"/>
        <v>6.38297872340426</v>
      </c>
      <c r="T73" s="14">
        <f t="shared" si="21"/>
        <v>43.9644072948328</v>
      </c>
      <c r="U73" s="14">
        <f t="shared" si="24"/>
        <v>68</v>
      </c>
      <c r="V73" s="14">
        <f t="shared" si="22"/>
        <v>106</v>
      </c>
      <c r="W73" s="18">
        <f t="shared" si="23"/>
        <v>0.641509433962264</v>
      </c>
    </row>
    <row r="74" s="22" customFormat="1" ht="16.8" customHeight="1" spans="1:23">
      <c r="A74" s="14" t="s">
        <v>325</v>
      </c>
      <c r="B74" s="14" t="s">
        <v>326</v>
      </c>
      <c r="C74" s="14" t="s">
        <v>110</v>
      </c>
      <c r="D74" s="14" t="s">
        <v>190</v>
      </c>
      <c r="E74" s="14">
        <v>70</v>
      </c>
      <c r="F74" s="14">
        <v>3.7</v>
      </c>
      <c r="G74" s="14">
        <f t="shared" si="13"/>
        <v>73.7</v>
      </c>
      <c r="H74" s="14">
        <f t="shared" si="14"/>
        <v>98</v>
      </c>
      <c r="I74" s="14">
        <f t="shared" si="15"/>
        <v>22.5612244897959</v>
      </c>
      <c r="J74" s="14">
        <v>15</v>
      </c>
      <c r="K74" s="14">
        <v>15</v>
      </c>
      <c r="L74" s="14">
        <v>0</v>
      </c>
      <c r="M74" s="14">
        <f t="shared" si="16"/>
        <v>102.5</v>
      </c>
      <c r="N74" s="14">
        <f t="shared" si="17"/>
        <v>15</v>
      </c>
      <c r="O74" s="14">
        <v>30</v>
      </c>
      <c r="P74" s="14">
        <v>0</v>
      </c>
      <c r="Q74" s="14">
        <f t="shared" si="18"/>
        <v>30</v>
      </c>
      <c r="R74" s="14">
        <f t="shared" si="19"/>
        <v>47</v>
      </c>
      <c r="S74" s="14">
        <f t="shared" si="20"/>
        <v>6.38297872340426</v>
      </c>
      <c r="T74" s="14">
        <f t="shared" si="21"/>
        <v>43.9442032132002</v>
      </c>
      <c r="U74" s="14">
        <f t="shared" si="24"/>
        <v>69</v>
      </c>
      <c r="V74" s="14">
        <f t="shared" si="22"/>
        <v>106</v>
      </c>
      <c r="W74" s="18">
        <f t="shared" si="23"/>
        <v>0.650943396226415</v>
      </c>
    </row>
    <row r="75" s="22" customFormat="1" ht="16.8" customHeight="1" spans="1:23">
      <c r="A75" s="14" t="s">
        <v>327</v>
      </c>
      <c r="B75" s="14" t="s">
        <v>328</v>
      </c>
      <c r="C75" s="14" t="s">
        <v>110</v>
      </c>
      <c r="D75" s="14" t="s">
        <v>190</v>
      </c>
      <c r="E75" s="14">
        <v>70</v>
      </c>
      <c r="F75" s="14">
        <v>7.2</v>
      </c>
      <c r="G75" s="14">
        <f t="shared" si="13"/>
        <v>77.2</v>
      </c>
      <c r="H75" s="14">
        <f t="shared" si="14"/>
        <v>98</v>
      </c>
      <c r="I75" s="14">
        <f t="shared" si="15"/>
        <v>23.6326530612245</v>
      </c>
      <c r="J75" s="14">
        <v>13</v>
      </c>
      <c r="K75" s="14">
        <v>15</v>
      </c>
      <c r="L75" s="14">
        <v>2</v>
      </c>
      <c r="M75" s="14">
        <f t="shared" si="16"/>
        <v>102.5</v>
      </c>
      <c r="N75" s="14">
        <f t="shared" si="17"/>
        <v>13.8780487804878</v>
      </c>
      <c r="O75" s="14">
        <v>30</v>
      </c>
      <c r="P75" s="14">
        <v>0</v>
      </c>
      <c r="Q75" s="14">
        <f t="shared" si="18"/>
        <v>30</v>
      </c>
      <c r="R75" s="14">
        <f t="shared" si="19"/>
        <v>47</v>
      </c>
      <c r="S75" s="14">
        <f t="shared" si="20"/>
        <v>6.38297872340426</v>
      </c>
      <c r="T75" s="14">
        <f t="shared" si="21"/>
        <v>43.8936805651166</v>
      </c>
      <c r="U75" s="14">
        <f t="shared" si="24"/>
        <v>70</v>
      </c>
      <c r="V75" s="14">
        <f t="shared" si="22"/>
        <v>106</v>
      </c>
      <c r="W75" s="18">
        <f t="shared" si="23"/>
        <v>0.660377358490566</v>
      </c>
    </row>
    <row r="76" s="22" customFormat="1" ht="16.8" customHeight="1" spans="1:23">
      <c r="A76" s="14" t="s">
        <v>329</v>
      </c>
      <c r="B76" s="14" t="s">
        <v>330</v>
      </c>
      <c r="C76" s="14" t="s">
        <v>110</v>
      </c>
      <c r="D76" s="14" t="s">
        <v>190</v>
      </c>
      <c r="E76" s="14">
        <v>70</v>
      </c>
      <c r="F76" s="14">
        <v>-1</v>
      </c>
      <c r="G76" s="14">
        <f t="shared" si="13"/>
        <v>69</v>
      </c>
      <c r="H76" s="14">
        <f t="shared" si="14"/>
        <v>98</v>
      </c>
      <c r="I76" s="14">
        <f t="shared" si="15"/>
        <v>21.1224489795918</v>
      </c>
      <c r="J76" s="14">
        <v>15</v>
      </c>
      <c r="K76" s="14">
        <v>15</v>
      </c>
      <c r="L76" s="14">
        <v>3.125</v>
      </c>
      <c r="M76" s="14">
        <f t="shared" si="16"/>
        <v>102.5</v>
      </c>
      <c r="N76" s="14">
        <f t="shared" si="17"/>
        <v>16.3719512195122</v>
      </c>
      <c r="O76" s="14">
        <v>30</v>
      </c>
      <c r="P76" s="14">
        <v>0</v>
      </c>
      <c r="Q76" s="14">
        <f t="shared" si="18"/>
        <v>30</v>
      </c>
      <c r="R76" s="14">
        <f t="shared" si="19"/>
        <v>47</v>
      </c>
      <c r="S76" s="14">
        <f t="shared" si="20"/>
        <v>6.38297872340426</v>
      </c>
      <c r="T76" s="14">
        <f t="shared" si="21"/>
        <v>43.8773789225083</v>
      </c>
      <c r="U76" s="14">
        <f t="shared" si="24"/>
        <v>71</v>
      </c>
      <c r="V76" s="14">
        <f t="shared" si="22"/>
        <v>106</v>
      </c>
      <c r="W76" s="18">
        <f t="shared" si="23"/>
        <v>0.669811320754717</v>
      </c>
    </row>
    <row r="77" s="22" customFormat="1" ht="16.8" customHeight="1" spans="1:23">
      <c r="A77" s="14" t="s">
        <v>331</v>
      </c>
      <c r="B77" s="14" t="s">
        <v>332</v>
      </c>
      <c r="C77" s="14" t="s">
        <v>110</v>
      </c>
      <c r="D77" s="14" t="s">
        <v>190</v>
      </c>
      <c r="E77" s="14">
        <v>70</v>
      </c>
      <c r="F77" s="14">
        <v>3.4</v>
      </c>
      <c r="G77" s="14">
        <f t="shared" si="13"/>
        <v>73.4</v>
      </c>
      <c r="H77" s="14">
        <f t="shared" si="14"/>
        <v>98</v>
      </c>
      <c r="I77" s="14">
        <f t="shared" si="15"/>
        <v>22.469387755102</v>
      </c>
      <c r="J77" s="14">
        <v>15</v>
      </c>
      <c r="K77" s="14">
        <v>15</v>
      </c>
      <c r="L77" s="14">
        <v>0</v>
      </c>
      <c r="M77" s="14">
        <f t="shared" si="16"/>
        <v>102.5</v>
      </c>
      <c r="N77" s="14">
        <f t="shared" si="17"/>
        <v>15</v>
      </c>
      <c r="O77" s="14">
        <v>30</v>
      </c>
      <c r="P77" s="14">
        <v>0</v>
      </c>
      <c r="Q77" s="14">
        <f t="shared" si="18"/>
        <v>30</v>
      </c>
      <c r="R77" s="14">
        <f t="shared" si="19"/>
        <v>47</v>
      </c>
      <c r="S77" s="14">
        <f t="shared" si="20"/>
        <v>6.38297872340426</v>
      </c>
      <c r="T77" s="14">
        <f t="shared" si="21"/>
        <v>43.8523664785063</v>
      </c>
      <c r="U77" s="14">
        <f t="shared" si="24"/>
        <v>72</v>
      </c>
      <c r="V77" s="14">
        <f t="shared" si="22"/>
        <v>106</v>
      </c>
      <c r="W77" s="18">
        <f t="shared" si="23"/>
        <v>0.679245283018868</v>
      </c>
    </row>
    <row r="78" s="22" customFormat="1" ht="16.8" customHeight="1" spans="1:23">
      <c r="A78" s="14" t="s">
        <v>333</v>
      </c>
      <c r="B78" s="14" t="s">
        <v>334</v>
      </c>
      <c r="C78" s="14" t="s">
        <v>110</v>
      </c>
      <c r="D78" s="14" t="s">
        <v>190</v>
      </c>
      <c r="E78" s="14">
        <v>70</v>
      </c>
      <c r="F78" s="14">
        <v>-1.4</v>
      </c>
      <c r="G78" s="14">
        <f t="shared" si="13"/>
        <v>68.6</v>
      </c>
      <c r="H78" s="14">
        <f t="shared" si="14"/>
        <v>98</v>
      </c>
      <c r="I78" s="14">
        <f t="shared" si="15"/>
        <v>21</v>
      </c>
      <c r="J78" s="14">
        <v>15</v>
      </c>
      <c r="K78" s="14">
        <v>15</v>
      </c>
      <c r="L78" s="14">
        <v>3.125</v>
      </c>
      <c r="M78" s="14">
        <f t="shared" si="16"/>
        <v>102.5</v>
      </c>
      <c r="N78" s="14">
        <f t="shared" si="17"/>
        <v>16.3719512195122</v>
      </c>
      <c r="O78" s="14">
        <v>30</v>
      </c>
      <c r="P78" s="14">
        <v>0</v>
      </c>
      <c r="Q78" s="14">
        <f t="shared" si="18"/>
        <v>30</v>
      </c>
      <c r="R78" s="14">
        <f t="shared" si="19"/>
        <v>47</v>
      </c>
      <c r="S78" s="14">
        <f t="shared" si="20"/>
        <v>6.38297872340426</v>
      </c>
      <c r="T78" s="14">
        <f t="shared" si="21"/>
        <v>43.7549299429165</v>
      </c>
      <c r="U78" s="14">
        <f t="shared" si="24"/>
        <v>73</v>
      </c>
      <c r="V78" s="14">
        <f t="shared" si="22"/>
        <v>106</v>
      </c>
      <c r="W78" s="18">
        <f t="shared" si="23"/>
        <v>0.688679245283019</v>
      </c>
    </row>
    <row r="79" s="22" customFormat="1" ht="16.8" customHeight="1" spans="1:23">
      <c r="A79" s="14" t="s">
        <v>335</v>
      </c>
      <c r="B79" s="14" t="s">
        <v>336</v>
      </c>
      <c r="C79" s="14" t="s">
        <v>110</v>
      </c>
      <c r="D79" s="14" t="s">
        <v>190</v>
      </c>
      <c r="E79" s="14">
        <v>70</v>
      </c>
      <c r="F79" s="14">
        <v>3</v>
      </c>
      <c r="G79" s="14">
        <f t="shared" si="13"/>
        <v>73</v>
      </c>
      <c r="H79" s="14">
        <f t="shared" si="14"/>
        <v>98</v>
      </c>
      <c r="I79" s="14">
        <f t="shared" si="15"/>
        <v>22.3469387755102</v>
      </c>
      <c r="J79" s="14">
        <v>15</v>
      </c>
      <c r="K79" s="14">
        <v>15</v>
      </c>
      <c r="L79" s="14">
        <v>0</v>
      </c>
      <c r="M79" s="14">
        <f t="shared" si="16"/>
        <v>102.5</v>
      </c>
      <c r="N79" s="14">
        <f t="shared" si="17"/>
        <v>15</v>
      </c>
      <c r="O79" s="14">
        <v>30</v>
      </c>
      <c r="P79" s="14">
        <v>0</v>
      </c>
      <c r="Q79" s="14">
        <f t="shared" si="18"/>
        <v>30</v>
      </c>
      <c r="R79" s="14">
        <f t="shared" si="19"/>
        <v>47</v>
      </c>
      <c r="S79" s="14">
        <f t="shared" si="20"/>
        <v>6.38297872340426</v>
      </c>
      <c r="T79" s="14">
        <f t="shared" si="21"/>
        <v>43.7299174989145</v>
      </c>
      <c r="U79" s="14">
        <f t="shared" si="24"/>
        <v>74</v>
      </c>
      <c r="V79" s="14">
        <f t="shared" si="22"/>
        <v>106</v>
      </c>
      <c r="W79" s="18">
        <f t="shared" si="23"/>
        <v>0.69811320754717</v>
      </c>
    </row>
    <row r="80" s="22" customFormat="1" ht="16.8" customHeight="1" spans="1:23">
      <c r="A80" s="14" t="s">
        <v>337</v>
      </c>
      <c r="B80" s="14" t="s">
        <v>338</v>
      </c>
      <c r="C80" s="14" t="s">
        <v>110</v>
      </c>
      <c r="D80" s="14" t="s">
        <v>190</v>
      </c>
      <c r="E80" s="14">
        <v>70</v>
      </c>
      <c r="F80" s="14">
        <v>3</v>
      </c>
      <c r="G80" s="14">
        <f t="shared" si="13"/>
        <v>73</v>
      </c>
      <c r="H80" s="14">
        <f t="shared" si="14"/>
        <v>98</v>
      </c>
      <c r="I80" s="14">
        <f t="shared" si="15"/>
        <v>22.3469387755102</v>
      </c>
      <c r="J80" s="14">
        <v>15</v>
      </c>
      <c r="K80" s="14">
        <v>15</v>
      </c>
      <c r="L80" s="14">
        <v>0</v>
      </c>
      <c r="M80" s="14">
        <f t="shared" si="16"/>
        <v>102.5</v>
      </c>
      <c r="N80" s="14">
        <f t="shared" si="17"/>
        <v>15</v>
      </c>
      <c r="O80" s="14">
        <v>30</v>
      </c>
      <c r="P80" s="14">
        <v>0</v>
      </c>
      <c r="Q80" s="14">
        <f t="shared" si="18"/>
        <v>30</v>
      </c>
      <c r="R80" s="14">
        <f t="shared" si="19"/>
        <v>47</v>
      </c>
      <c r="S80" s="14">
        <f t="shared" si="20"/>
        <v>6.38297872340426</v>
      </c>
      <c r="T80" s="14">
        <f t="shared" si="21"/>
        <v>43.7299174989145</v>
      </c>
      <c r="U80" s="14">
        <f t="shared" si="24"/>
        <v>74</v>
      </c>
      <c r="V80" s="14">
        <f t="shared" si="22"/>
        <v>106</v>
      </c>
      <c r="W80" s="18">
        <f t="shared" si="23"/>
        <v>0.69811320754717</v>
      </c>
    </row>
    <row r="81" s="22" customFormat="1" ht="16.8" customHeight="1" spans="1:23">
      <c r="A81" s="14" t="s">
        <v>339</v>
      </c>
      <c r="B81" s="14" t="s">
        <v>340</v>
      </c>
      <c r="C81" s="14" t="s">
        <v>110</v>
      </c>
      <c r="D81" s="14" t="s">
        <v>190</v>
      </c>
      <c r="E81" s="14">
        <v>70</v>
      </c>
      <c r="F81" s="14">
        <v>2.4</v>
      </c>
      <c r="G81" s="14">
        <f t="shared" si="13"/>
        <v>72.4</v>
      </c>
      <c r="H81" s="14">
        <f t="shared" si="14"/>
        <v>98</v>
      </c>
      <c r="I81" s="14">
        <f t="shared" si="15"/>
        <v>22.1632653061225</v>
      </c>
      <c r="J81" s="14">
        <v>15</v>
      </c>
      <c r="K81" s="14">
        <v>15</v>
      </c>
      <c r="L81" s="14">
        <v>0</v>
      </c>
      <c r="M81" s="14">
        <f t="shared" si="16"/>
        <v>102.5</v>
      </c>
      <c r="N81" s="14">
        <f t="shared" si="17"/>
        <v>15</v>
      </c>
      <c r="O81" s="14">
        <v>30</v>
      </c>
      <c r="P81" s="14">
        <v>0</v>
      </c>
      <c r="Q81" s="14">
        <f t="shared" si="18"/>
        <v>30</v>
      </c>
      <c r="R81" s="14">
        <f t="shared" si="19"/>
        <v>47</v>
      </c>
      <c r="S81" s="14">
        <f t="shared" si="20"/>
        <v>6.38297872340426</v>
      </c>
      <c r="T81" s="14">
        <f t="shared" si="21"/>
        <v>43.5462440295267</v>
      </c>
      <c r="U81" s="14">
        <f t="shared" si="24"/>
        <v>76</v>
      </c>
      <c r="V81" s="14">
        <f t="shared" si="22"/>
        <v>106</v>
      </c>
      <c r="W81" s="18">
        <f t="shared" si="23"/>
        <v>0.716981132075472</v>
      </c>
    </row>
    <row r="82" s="22" customFormat="1" ht="16.8" customHeight="1" spans="1:23">
      <c r="A82" s="14" t="s">
        <v>341</v>
      </c>
      <c r="B82" s="14" t="s">
        <v>342</v>
      </c>
      <c r="C82" s="14" t="s">
        <v>110</v>
      </c>
      <c r="D82" s="14" t="s">
        <v>190</v>
      </c>
      <c r="E82" s="14">
        <v>70</v>
      </c>
      <c r="F82" s="14">
        <v>-2</v>
      </c>
      <c r="G82" s="14">
        <f t="shared" si="13"/>
        <v>68</v>
      </c>
      <c r="H82" s="14">
        <f t="shared" si="14"/>
        <v>98</v>
      </c>
      <c r="I82" s="14">
        <f t="shared" si="15"/>
        <v>20.8163265306122</v>
      </c>
      <c r="J82" s="14">
        <v>15</v>
      </c>
      <c r="K82" s="14">
        <v>15</v>
      </c>
      <c r="L82" s="14">
        <v>2.5</v>
      </c>
      <c r="M82" s="14">
        <f t="shared" si="16"/>
        <v>102.5</v>
      </c>
      <c r="N82" s="14">
        <f t="shared" si="17"/>
        <v>16.0975609756098</v>
      </c>
      <c r="O82" s="14">
        <v>30</v>
      </c>
      <c r="P82" s="14">
        <v>0</v>
      </c>
      <c r="Q82" s="14">
        <f t="shared" si="18"/>
        <v>30</v>
      </c>
      <c r="R82" s="14">
        <f t="shared" si="19"/>
        <v>47</v>
      </c>
      <c r="S82" s="14">
        <f t="shared" si="20"/>
        <v>6.38297872340426</v>
      </c>
      <c r="T82" s="14">
        <f t="shared" si="21"/>
        <v>43.2968662296263</v>
      </c>
      <c r="U82" s="14">
        <f t="shared" si="24"/>
        <v>77</v>
      </c>
      <c r="V82" s="14">
        <f t="shared" si="22"/>
        <v>106</v>
      </c>
      <c r="W82" s="18">
        <f t="shared" si="23"/>
        <v>0.726415094339623</v>
      </c>
    </row>
    <row r="83" s="22" customFormat="1" ht="16.8" customHeight="1" spans="1:23">
      <c r="A83" s="14" t="s">
        <v>343</v>
      </c>
      <c r="B83" s="14" t="s">
        <v>344</v>
      </c>
      <c r="C83" s="14" t="s">
        <v>110</v>
      </c>
      <c r="D83" s="14" t="s">
        <v>190</v>
      </c>
      <c r="E83" s="14">
        <v>70</v>
      </c>
      <c r="F83" s="14">
        <v>1.4</v>
      </c>
      <c r="G83" s="14">
        <f t="shared" si="13"/>
        <v>71.4</v>
      </c>
      <c r="H83" s="14">
        <f t="shared" si="14"/>
        <v>98</v>
      </c>
      <c r="I83" s="14">
        <f t="shared" si="15"/>
        <v>21.8571428571429</v>
      </c>
      <c r="J83" s="14">
        <v>15</v>
      </c>
      <c r="K83" s="14">
        <v>15</v>
      </c>
      <c r="L83" s="14">
        <v>0</v>
      </c>
      <c r="M83" s="14">
        <f t="shared" si="16"/>
        <v>102.5</v>
      </c>
      <c r="N83" s="14">
        <f t="shared" si="17"/>
        <v>15</v>
      </c>
      <c r="O83" s="14">
        <v>30</v>
      </c>
      <c r="P83" s="14">
        <v>0</v>
      </c>
      <c r="Q83" s="14">
        <f t="shared" si="18"/>
        <v>30</v>
      </c>
      <c r="R83" s="14">
        <f t="shared" si="19"/>
        <v>47</v>
      </c>
      <c r="S83" s="14">
        <f t="shared" si="20"/>
        <v>6.38297872340426</v>
      </c>
      <c r="T83" s="14">
        <f t="shared" si="21"/>
        <v>43.2401215805471</v>
      </c>
      <c r="U83" s="14">
        <f t="shared" si="24"/>
        <v>78</v>
      </c>
      <c r="V83" s="14">
        <f t="shared" si="22"/>
        <v>106</v>
      </c>
      <c r="W83" s="18">
        <f t="shared" si="23"/>
        <v>0.735849056603774</v>
      </c>
    </row>
    <row r="84" s="22" customFormat="1" ht="16.8" customHeight="1" spans="1:23">
      <c r="A84" s="14" t="s">
        <v>345</v>
      </c>
      <c r="B84" s="14" t="s">
        <v>346</v>
      </c>
      <c r="C84" s="14" t="s">
        <v>110</v>
      </c>
      <c r="D84" s="14" t="s">
        <v>190</v>
      </c>
      <c r="E84" s="14">
        <v>70</v>
      </c>
      <c r="F84" s="14">
        <v>0.7</v>
      </c>
      <c r="G84" s="14">
        <f t="shared" si="13"/>
        <v>70.7</v>
      </c>
      <c r="H84" s="14">
        <f t="shared" si="14"/>
        <v>98</v>
      </c>
      <c r="I84" s="14">
        <f t="shared" si="15"/>
        <v>21.6428571428571</v>
      </c>
      <c r="J84" s="14">
        <v>15</v>
      </c>
      <c r="K84" s="14">
        <v>15</v>
      </c>
      <c r="L84" s="14">
        <v>0</v>
      </c>
      <c r="M84" s="14">
        <f t="shared" si="16"/>
        <v>102.5</v>
      </c>
      <c r="N84" s="14">
        <f t="shared" si="17"/>
        <v>15</v>
      </c>
      <c r="O84" s="14">
        <v>30</v>
      </c>
      <c r="P84" s="14">
        <v>0</v>
      </c>
      <c r="Q84" s="14">
        <f t="shared" si="18"/>
        <v>30</v>
      </c>
      <c r="R84" s="14">
        <f t="shared" si="19"/>
        <v>47</v>
      </c>
      <c r="S84" s="14">
        <f t="shared" si="20"/>
        <v>6.38297872340426</v>
      </c>
      <c r="T84" s="14">
        <f t="shared" si="21"/>
        <v>43.0258358662614</v>
      </c>
      <c r="U84" s="14">
        <f t="shared" si="24"/>
        <v>79</v>
      </c>
      <c r="V84" s="14">
        <f t="shared" si="22"/>
        <v>106</v>
      </c>
      <c r="W84" s="18">
        <f t="shared" si="23"/>
        <v>0.745283018867924</v>
      </c>
    </row>
    <row r="85" s="22" customFormat="1" ht="16.8" customHeight="1" spans="1:23">
      <c r="A85" s="14" t="s">
        <v>347</v>
      </c>
      <c r="B85" s="14" t="s">
        <v>348</v>
      </c>
      <c r="C85" s="14" t="s">
        <v>110</v>
      </c>
      <c r="D85" s="14" t="s">
        <v>190</v>
      </c>
      <c r="E85" s="14">
        <v>70</v>
      </c>
      <c r="F85" s="14">
        <v>-0.4</v>
      </c>
      <c r="G85" s="14">
        <f t="shared" si="13"/>
        <v>69.6</v>
      </c>
      <c r="H85" s="14">
        <f t="shared" si="14"/>
        <v>98</v>
      </c>
      <c r="I85" s="14">
        <f t="shared" si="15"/>
        <v>21.3061224489796</v>
      </c>
      <c r="J85" s="14">
        <v>15</v>
      </c>
      <c r="K85" s="14">
        <v>15</v>
      </c>
      <c r="L85" s="14">
        <v>0</v>
      </c>
      <c r="M85" s="14">
        <f t="shared" si="16"/>
        <v>102.5</v>
      </c>
      <c r="N85" s="14">
        <f t="shared" si="17"/>
        <v>15</v>
      </c>
      <c r="O85" s="14">
        <v>30</v>
      </c>
      <c r="P85" s="14">
        <v>0</v>
      </c>
      <c r="Q85" s="14">
        <f t="shared" si="18"/>
        <v>30</v>
      </c>
      <c r="R85" s="14">
        <f t="shared" si="19"/>
        <v>47</v>
      </c>
      <c r="S85" s="14">
        <f t="shared" si="20"/>
        <v>6.38297872340426</v>
      </c>
      <c r="T85" s="14">
        <f t="shared" si="21"/>
        <v>42.6891011723839</v>
      </c>
      <c r="U85" s="14">
        <f t="shared" si="24"/>
        <v>80</v>
      </c>
      <c r="V85" s="14">
        <f t="shared" si="22"/>
        <v>106</v>
      </c>
      <c r="W85" s="18">
        <f t="shared" si="23"/>
        <v>0.754716981132076</v>
      </c>
    </row>
    <row r="86" s="22" customFormat="1" ht="16.8" customHeight="1" spans="1:23">
      <c r="A86" s="14" t="s">
        <v>349</v>
      </c>
      <c r="B86" s="14" t="s">
        <v>350</v>
      </c>
      <c r="C86" s="14" t="s">
        <v>110</v>
      </c>
      <c r="D86" s="14" t="s">
        <v>190</v>
      </c>
      <c r="E86" s="14">
        <v>70</v>
      </c>
      <c r="F86" s="14">
        <v>-0.4</v>
      </c>
      <c r="G86" s="14">
        <f t="shared" si="13"/>
        <v>69.6</v>
      </c>
      <c r="H86" s="14">
        <f t="shared" si="14"/>
        <v>98</v>
      </c>
      <c r="I86" s="14">
        <f t="shared" si="15"/>
        <v>21.3061224489796</v>
      </c>
      <c r="J86" s="14">
        <v>15</v>
      </c>
      <c r="K86" s="14">
        <v>15</v>
      </c>
      <c r="L86" s="14">
        <v>0</v>
      </c>
      <c r="M86" s="14">
        <f t="shared" si="16"/>
        <v>102.5</v>
      </c>
      <c r="N86" s="14">
        <f t="shared" si="17"/>
        <v>15</v>
      </c>
      <c r="O86" s="14">
        <v>30</v>
      </c>
      <c r="P86" s="14">
        <v>0</v>
      </c>
      <c r="Q86" s="14">
        <f t="shared" si="18"/>
        <v>30</v>
      </c>
      <c r="R86" s="14">
        <f t="shared" si="19"/>
        <v>47</v>
      </c>
      <c r="S86" s="14">
        <f t="shared" si="20"/>
        <v>6.38297872340426</v>
      </c>
      <c r="T86" s="14">
        <f t="shared" si="21"/>
        <v>42.6891011723839</v>
      </c>
      <c r="U86" s="14">
        <f t="shared" si="24"/>
        <v>80</v>
      </c>
      <c r="V86" s="14">
        <f t="shared" si="22"/>
        <v>106</v>
      </c>
      <c r="W86" s="18">
        <f t="shared" si="23"/>
        <v>0.754716981132076</v>
      </c>
    </row>
    <row r="87" s="22" customFormat="1" ht="16.8" customHeight="1" spans="1:23">
      <c r="A87" s="14" t="s">
        <v>351</v>
      </c>
      <c r="B87" s="14" t="s">
        <v>352</v>
      </c>
      <c r="C87" s="14" t="s">
        <v>110</v>
      </c>
      <c r="D87" s="14" t="s">
        <v>190</v>
      </c>
      <c r="E87" s="14">
        <v>70</v>
      </c>
      <c r="F87" s="14">
        <v>-1</v>
      </c>
      <c r="G87" s="14">
        <f t="shared" si="13"/>
        <v>69</v>
      </c>
      <c r="H87" s="14">
        <f t="shared" si="14"/>
        <v>98</v>
      </c>
      <c r="I87" s="14">
        <f t="shared" si="15"/>
        <v>21.1224489795918</v>
      </c>
      <c r="J87" s="14">
        <v>15</v>
      </c>
      <c r="K87" s="14">
        <v>15</v>
      </c>
      <c r="L87" s="14">
        <v>0</v>
      </c>
      <c r="M87" s="14">
        <f t="shared" si="16"/>
        <v>102.5</v>
      </c>
      <c r="N87" s="14">
        <f t="shared" si="17"/>
        <v>15</v>
      </c>
      <c r="O87" s="14">
        <v>30</v>
      </c>
      <c r="P87" s="14">
        <v>0</v>
      </c>
      <c r="Q87" s="14">
        <f t="shared" si="18"/>
        <v>30</v>
      </c>
      <c r="R87" s="14">
        <f t="shared" si="19"/>
        <v>47</v>
      </c>
      <c r="S87" s="14">
        <f t="shared" si="20"/>
        <v>6.38297872340426</v>
      </c>
      <c r="T87" s="14">
        <f t="shared" si="21"/>
        <v>42.5054277029961</v>
      </c>
      <c r="U87" s="14">
        <f t="shared" si="24"/>
        <v>82</v>
      </c>
      <c r="V87" s="14">
        <f t="shared" si="22"/>
        <v>106</v>
      </c>
      <c r="W87" s="18">
        <f t="shared" si="23"/>
        <v>0.773584905660377</v>
      </c>
    </row>
    <row r="88" s="22" customFormat="1" ht="16.8" customHeight="1" spans="1:23">
      <c r="A88" s="14" t="s">
        <v>353</v>
      </c>
      <c r="B88" s="14" t="s">
        <v>354</v>
      </c>
      <c r="C88" s="14" t="s">
        <v>110</v>
      </c>
      <c r="D88" s="14" t="s">
        <v>190</v>
      </c>
      <c r="E88" s="14">
        <v>70</v>
      </c>
      <c r="F88" s="14">
        <v>-1</v>
      </c>
      <c r="G88" s="14">
        <f t="shared" si="13"/>
        <v>69</v>
      </c>
      <c r="H88" s="14">
        <f t="shared" si="14"/>
        <v>98</v>
      </c>
      <c r="I88" s="14">
        <f t="shared" si="15"/>
        <v>21.1224489795918</v>
      </c>
      <c r="J88" s="14">
        <v>15</v>
      </c>
      <c r="K88" s="14">
        <v>15</v>
      </c>
      <c r="L88" s="14">
        <v>0</v>
      </c>
      <c r="M88" s="14">
        <f t="shared" si="16"/>
        <v>102.5</v>
      </c>
      <c r="N88" s="14">
        <f t="shared" si="17"/>
        <v>15</v>
      </c>
      <c r="O88" s="14">
        <v>30</v>
      </c>
      <c r="P88" s="14">
        <v>0</v>
      </c>
      <c r="Q88" s="14">
        <f t="shared" si="18"/>
        <v>30</v>
      </c>
      <c r="R88" s="14">
        <f t="shared" si="19"/>
        <v>47</v>
      </c>
      <c r="S88" s="14">
        <f t="shared" si="20"/>
        <v>6.38297872340426</v>
      </c>
      <c r="T88" s="14">
        <f t="shared" si="21"/>
        <v>42.5054277029961</v>
      </c>
      <c r="U88" s="14">
        <f t="shared" si="24"/>
        <v>82</v>
      </c>
      <c r="V88" s="14">
        <f t="shared" si="22"/>
        <v>106</v>
      </c>
      <c r="W88" s="18">
        <f t="shared" si="23"/>
        <v>0.773584905660377</v>
      </c>
    </row>
    <row r="89" s="22" customFormat="1" ht="16.8" customHeight="1" spans="1:23">
      <c r="A89" s="14" t="s">
        <v>355</v>
      </c>
      <c r="B89" s="14" t="s">
        <v>356</v>
      </c>
      <c r="C89" s="14" t="s">
        <v>110</v>
      </c>
      <c r="D89" s="14" t="s">
        <v>190</v>
      </c>
      <c r="E89" s="14">
        <v>70</v>
      </c>
      <c r="F89" s="14">
        <v>-1</v>
      </c>
      <c r="G89" s="14">
        <f t="shared" si="13"/>
        <v>69</v>
      </c>
      <c r="H89" s="14">
        <f t="shared" si="14"/>
        <v>98</v>
      </c>
      <c r="I89" s="14">
        <f t="shared" si="15"/>
        <v>21.1224489795918</v>
      </c>
      <c r="J89" s="14">
        <v>15</v>
      </c>
      <c r="K89" s="14">
        <v>15</v>
      </c>
      <c r="L89" s="14">
        <v>0</v>
      </c>
      <c r="M89" s="14">
        <f t="shared" si="16"/>
        <v>102.5</v>
      </c>
      <c r="N89" s="14">
        <f t="shared" si="17"/>
        <v>15</v>
      </c>
      <c r="O89" s="14">
        <v>30</v>
      </c>
      <c r="P89" s="14">
        <v>0</v>
      </c>
      <c r="Q89" s="14">
        <f t="shared" si="18"/>
        <v>30</v>
      </c>
      <c r="R89" s="14">
        <f t="shared" si="19"/>
        <v>47</v>
      </c>
      <c r="S89" s="14">
        <f t="shared" si="20"/>
        <v>6.38297872340426</v>
      </c>
      <c r="T89" s="14">
        <f t="shared" si="21"/>
        <v>42.5054277029961</v>
      </c>
      <c r="U89" s="14">
        <f t="shared" si="24"/>
        <v>82</v>
      </c>
      <c r="V89" s="14">
        <f t="shared" si="22"/>
        <v>106</v>
      </c>
      <c r="W89" s="18">
        <f t="shared" si="23"/>
        <v>0.773584905660377</v>
      </c>
    </row>
    <row r="90" s="22" customFormat="1" ht="16.8" customHeight="1" spans="1:23">
      <c r="A90" s="14" t="s">
        <v>357</v>
      </c>
      <c r="B90" s="14" t="s">
        <v>358</v>
      </c>
      <c r="C90" s="14" t="s">
        <v>110</v>
      </c>
      <c r="D90" s="14" t="s">
        <v>190</v>
      </c>
      <c r="E90" s="14">
        <v>70</v>
      </c>
      <c r="F90" s="14">
        <v>-0.7</v>
      </c>
      <c r="G90" s="14">
        <f t="shared" si="13"/>
        <v>69.3</v>
      </c>
      <c r="H90" s="14">
        <f t="shared" si="14"/>
        <v>98</v>
      </c>
      <c r="I90" s="14">
        <f t="shared" si="15"/>
        <v>21.2142857142857</v>
      </c>
      <c r="J90" s="14">
        <v>14</v>
      </c>
      <c r="K90" s="14">
        <v>15</v>
      </c>
      <c r="L90" s="14">
        <v>2</v>
      </c>
      <c r="M90" s="14">
        <f t="shared" si="16"/>
        <v>102.5</v>
      </c>
      <c r="N90" s="14">
        <f t="shared" si="17"/>
        <v>14.8780487804878</v>
      </c>
      <c r="O90" s="14">
        <v>30</v>
      </c>
      <c r="P90" s="14">
        <v>0</v>
      </c>
      <c r="Q90" s="14">
        <f t="shared" si="18"/>
        <v>30</v>
      </c>
      <c r="R90" s="14">
        <f t="shared" si="19"/>
        <v>47</v>
      </c>
      <c r="S90" s="14">
        <f t="shared" si="20"/>
        <v>6.38297872340426</v>
      </c>
      <c r="T90" s="14">
        <f t="shared" si="21"/>
        <v>42.4753132181778</v>
      </c>
      <c r="U90" s="14">
        <f t="shared" si="24"/>
        <v>85</v>
      </c>
      <c r="V90" s="14">
        <f t="shared" si="22"/>
        <v>106</v>
      </c>
      <c r="W90" s="18">
        <f t="shared" si="23"/>
        <v>0.80188679245283</v>
      </c>
    </row>
    <row r="91" s="22" customFormat="1" ht="16.8" customHeight="1" spans="1:23">
      <c r="A91" s="14" t="s">
        <v>359</v>
      </c>
      <c r="B91" s="14" t="s">
        <v>360</v>
      </c>
      <c r="C91" s="14" t="s">
        <v>110</v>
      </c>
      <c r="D91" s="14" t="s">
        <v>190</v>
      </c>
      <c r="E91" s="14">
        <v>70</v>
      </c>
      <c r="F91" s="14">
        <v>-4</v>
      </c>
      <c r="G91" s="14">
        <f t="shared" si="13"/>
        <v>66</v>
      </c>
      <c r="H91" s="14">
        <f t="shared" si="14"/>
        <v>98</v>
      </c>
      <c r="I91" s="14">
        <f t="shared" si="15"/>
        <v>20.2040816326531</v>
      </c>
      <c r="J91" s="14">
        <v>15</v>
      </c>
      <c r="K91" s="14">
        <v>15</v>
      </c>
      <c r="L91" s="14">
        <v>2</v>
      </c>
      <c r="M91" s="14">
        <f t="shared" si="16"/>
        <v>102.5</v>
      </c>
      <c r="N91" s="14">
        <f t="shared" si="17"/>
        <v>15.8780487804878</v>
      </c>
      <c r="O91" s="14">
        <v>30</v>
      </c>
      <c r="P91" s="14">
        <v>0</v>
      </c>
      <c r="Q91" s="14">
        <f t="shared" si="18"/>
        <v>30</v>
      </c>
      <c r="R91" s="14">
        <f t="shared" si="19"/>
        <v>47</v>
      </c>
      <c r="S91" s="14">
        <f t="shared" si="20"/>
        <v>6.38297872340426</v>
      </c>
      <c r="T91" s="14">
        <f t="shared" si="21"/>
        <v>42.4651091365451</v>
      </c>
      <c r="U91" s="14">
        <f t="shared" si="24"/>
        <v>86</v>
      </c>
      <c r="V91" s="14">
        <f t="shared" si="22"/>
        <v>106</v>
      </c>
      <c r="W91" s="18">
        <f t="shared" si="23"/>
        <v>0.811320754716981</v>
      </c>
    </row>
    <row r="92" s="22" customFormat="1" ht="16.8" customHeight="1" spans="1:23">
      <c r="A92" s="21" t="s">
        <v>361</v>
      </c>
      <c r="B92" s="21" t="s">
        <v>362</v>
      </c>
      <c r="C92" s="21" t="s">
        <v>110</v>
      </c>
      <c r="D92" s="21" t="s">
        <v>190</v>
      </c>
      <c r="E92" s="21">
        <v>70</v>
      </c>
      <c r="F92" s="21">
        <v>-2</v>
      </c>
      <c r="G92" s="21">
        <f t="shared" si="13"/>
        <v>68</v>
      </c>
      <c r="H92" s="21">
        <f t="shared" si="14"/>
        <v>98</v>
      </c>
      <c r="I92" s="21">
        <f t="shared" si="15"/>
        <v>20.8163265306122</v>
      </c>
      <c r="J92" s="21">
        <v>15</v>
      </c>
      <c r="K92" s="21">
        <v>15</v>
      </c>
      <c r="L92" s="21">
        <v>0</v>
      </c>
      <c r="M92" s="21">
        <f t="shared" si="16"/>
        <v>102.5</v>
      </c>
      <c r="N92" s="21">
        <f t="shared" si="17"/>
        <v>15</v>
      </c>
      <c r="O92" s="21">
        <v>30</v>
      </c>
      <c r="P92" s="21">
        <v>0</v>
      </c>
      <c r="Q92" s="21">
        <f t="shared" si="18"/>
        <v>30</v>
      </c>
      <c r="R92" s="21">
        <f t="shared" si="19"/>
        <v>47</v>
      </c>
      <c r="S92" s="21">
        <f t="shared" si="20"/>
        <v>6.38297872340426</v>
      </c>
      <c r="T92" s="21">
        <f t="shared" si="21"/>
        <v>42.1993052540165</v>
      </c>
      <c r="U92" s="14">
        <f t="shared" si="24"/>
        <v>87</v>
      </c>
      <c r="V92" s="21">
        <f t="shared" si="22"/>
        <v>106</v>
      </c>
      <c r="W92" s="37">
        <f t="shared" si="23"/>
        <v>0.820754716981132</v>
      </c>
    </row>
    <row r="93" s="22" customFormat="1" ht="16.8" customHeight="1" spans="1:23">
      <c r="A93" s="14" t="s">
        <v>363</v>
      </c>
      <c r="B93" s="14" t="s">
        <v>364</v>
      </c>
      <c r="C93" s="14" t="s">
        <v>110</v>
      </c>
      <c r="D93" s="14" t="s">
        <v>190</v>
      </c>
      <c r="E93" s="14">
        <v>70</v>
      </c>
      <c r="F93" s="14">
        <v>-2</v>
      </c>
      <c r="G93" s="14">
        <f t="shared" si="13"/>
        <v>68</v>
      </c>
      <c r="H93" s="14">
        <f t="shared" si="14"/>
        <v>98</v>
      </c>
      <c r="I93" s="14">
        <f t="shared" si="15"/>
        <v>20.8163265306122</v>
      </c>
      <c r="J93" s="14">
        <v>15</v>
      </c>
      <c r="K93" s="14">
        <v>15</v>
      </c>
      <c r="L93" s="14">
        <v>0</v>
      </c>
      <c r="M93" s="14">
        <f t="shared" si="16"/>
        <v>102.5</v>
      </c>
      <c r="N93" s="14">
        <f t="shared" si="17"/>
        <v>15</v>
      </c>
      <c r="O93" s="14">
        <v>30</v>
      </c>
      <c r="P93" s="14">
        <v>0</v>
      </c>
      <c r="Q93" s="14">
        <f t="shared" si="18"/>
        <v>30</v>
      </c>
      <c r="R93" s="14">
        <f t="shared" si="19"/>
        <v>47</v>
      </c>
      <c r="S93" s="14">
        <f t="shared" si="20"/>
        <v>6.38297872340426</v>
      </c>
      <c r="T93" s="14">
        <f t="shared" si="21"/>
        <v>42.1993052540165</v>
      </c>
      <c r="U93" s="14">
        <f t="shared" si="24"/>
        <v>87</v>
      </c>
      <c r="V93" s="14">
        <f t="shared" si="22"/>
        <v>106</v>
      </c>
      <c r="W93" s="18">
        <f t="shared" si="23"/>
        <v>0.820754716981132</v>
      </c>
    </row>
    <row r="94" s="22" customFormat="1" ht="16.8" customHeight="1" spans="1:23">
      <c r="A94" s="14" t="s">
        <v>365</v>
      </c>
      <c r="B94" s="14" t="s">
        <v>366</v>
      </c>
      <c r="C94" s="14" t="s">
        <v>110</v>
      </c>
      <c r="D94" s="14" t="s">
        <v>190</v>
      </c>
      <c r="E94" s="14">
        <v>70</v>
      </c>
      <c r="F94" s="14">
        <v>-2</v>
      </c>
      <c r="G94" s="14">
        <f t="shared" si="13"/>
        <v>68</v>
      </c>
      <c r="H94" s="14">
        <f t="shared" si="14"/>
        <v>98</v>
      </c>
      <c r="I94" s="14">
        <f t="shared" si="15"/>
        <v>20.8163265306122</v>
      </c>
      <c r="J94" s="14">
        <v>15</v>
      </c>
      <c r="K94" s="14">
        <v>15</v>
      </c>
      <c r="L94" s="14">
        <v>0</v>
      </c>
      <c r="M94" s="14">
        <f t="shared" si="16"/>
        <v>102.5</v>
      </c>
      <c r="N94" s="14">
        <f t="shared" si="17"/>
        <v>15</v>
      </c>
      <c r="O94" s="14">
        <v>30</v>
      </c>
      <c r="P94" s="14">
        <v>0</v>
      </c>
      <c r="Q94" s="14">
        <f t="shared" si="18"/>
        <v>30</v>
      </c>
      <c r="R94" s="14">
        <f t="shared" si="19"/>
        <v>47</v>
      </c>
      <c r="S94" s="14">
        <f t="shared" si="20"/>
        <v>6.38297872340426</v>
      </c>
      <c r="T94" s="14">
        <f t="shared" si="21"/>
        <v>42.1993052540165</v>
      </c>
      <c r="U94" s="14">
        <f t="shared" si="24"/>
        <v>87</v>
      </c>
      <c r="V94" s="14">
        <f t="shared" si="22"/>
        <v>106</v>
      </c>
      <c r="W94" s="18">
        <f t="shared" si="23"/>
        <v>0.820754716981132</v>
      </c>
    </row>
    <row r="95" s="22" customFormat="1" ht="16.8" customHeight="1" spans="1:23">
      <c r="A95" s="14" t="s">
        <v>367</v>
      </c>
      <c r="B95" s="14" t="s">
        <v>368</v>
      </c>
      <c r="C95" s="14" t="s">
        <v>110</v>
      </c>
      <c r="D95" s="14" t="s">
        <v>190</v>
      </c>
      <c r="E95" s="14">
        <v>70</v>
      </c>
      <c r="F95" s="14">
        <v>-2</v>
      </c>
      <c r="G95" s="14">
        <f t="shared" si="13"/>
        <v>68</v>
      </c>
      <c r="H95" s="14">
        <f t="shared" si="14"/>
        <v>98</v>
      </c>
      <c r="I95" s="14">
        <f t="shared" si="15"/>
        <v>20.8163265306122</v>
      </c>
      <c r="J95" s="14">
        <v>15</v>
      </c>
      <c r="K95" s="14">
        <v>15</v>
      </c>
      <c r="L95" s="14">
        <v>0</v>
      </c>
      <c r="M95" s="14">
        <f t="shared" si="16"/>
        <v>102.5</v>
      </c>
      <c r="N95" s="14">
        <f t="shared" si="17"/>
        <v>15</v>
      </c>
      <c r="O95" s="14">
        <v>30</v>
      </c>
      <c r="P95" s="14">
        <v>0</v>
      </c>
      <c r="Q95" s="14">
        <f t="shared" si="18"/>
        <v>30</v>
      </c>
      <c r="R95" s="14">
        <f t="shared" si="19"/>
        <v>47</v>
      </c>
      <c r="S95" s="14">
        <f t="shared" si="20"/>
        <v>6.38297872340426</v>
      </c>
      <c r="T95" s="14">
        <f t="shared" si="21"/>
        <v>42.1993052540165</v>
      </c>
      <c r="U95" s="14">
        <f t="shared" si="24"/>
        <v>87</v>
      </c>
      <c r="V95" s="14">
        <f t="shared" si="22"/>
        <v>106</v>
      </c>
      <c r="W95" s="18">
        <f t="shared" si="23"/>
        <v>0.820754716981132</v>
      </c>
    </row>
    <row r="96" s="22" customFormat="1" ht="16.8" customHeight="1" spans="1:23">
      <c r="A96" s="14" t="s">
        <v>369</v>
      </c>
      <c r="B96" s="14" t="s">
        <v>370</v>
      </c>
      <c r="C96" s="14" t="s">
        <v>110</v>
      </c>
      <c r="D96" s="14" t="s">
        <v>190</v>
      </c>
      <c r="E96" s="14">
        <v>70</v>
      </c>
      <c r="F96" s="14">
        <v>-2</v>
      </c>
      <c r="G96" s="14">
        <f t="shared" si="13"/>
        <v>68</v>
      </c>
      <c r="H96" s="14">
        <f t="shared" si="14"/>
        <v>98</v>
      </c>
      <c r="I96" s="14">
        <f t="shared" si="15"/>
        <v>20.8163265306122</v>
      </c>
      <c r="J96" s="14">
        <v>15</v>
      </c>
      <c r="K96" s="14">
        <v>15</v>
      </c>
      <c r="L96" s="14">
        <v>0</v>
      </c>
      <c r="M96" s="14">
        <f t="shared" si="16"/>
        <v>102.5</v>
      </c>
      <c r="N96" s="14">
        <f t="shared" si="17"/>
        <v>15</v>
      </c>
      <c r="O96" s="14">
        <v>30</v>
      </c>
      <c r="P96" s="14">
        <v>0</v>
      </c>
      <c r="Q96" s="14">
        <f t="shared" si="18"/>
        <v>30</v>
      </c>
      <c r="R96" s="14">
        <f t="shared" si="19"/>
        <v>47</v>
      </c>
      <c r="S96" s="14">
        <f t="shared" si="20"/>
        <v>6.38297872340426</v>
      </c>
      <c r="T96" s="14">
        <f t="shared" si="21"/>
        <v>42.1993052540165</v>
      </c>
      <c r="U96" s="14">
        <f t="shared" si="24"/>
        <v>87</v>
      </c>
      <c r="V96" s="14">
        <f t="shared" si="22"/>
        <v>106</v>
      </c>
      <c r="W96" s="18">
        <f t="shared" si="23"/>
        <v>0.820754716981132</v>
      </c>
    </row>
    <row r="97" s="22" customFormat="1" ht="16.8" customHeight="1" spans="1:23">
      <c r="A97" s="14" t="s">
        <v>371</v>
      </c>
      <c r="B97" s="14" t="s">
        <v>372</v>
      </c>
      <c r="C97" s="14" t="s">
        <v>110</v>
      </c>
      <c r="D97" s="14" t="s">
        <v>190</v>
      </c>
      <c r="E97" s="14">
        <v>70</v>
      </c>
      <c r="F97" s="14">
        <v>-2</v>
      </c>
      <c r="G97" s="14">
        <f t="shared" si="13"/>
        <v>68</v>
      </c>
      <c r="H97" s="14">
        <f t="shared" si="14"/>
        <v>98</v>
      </c>
      <c r="I97" s="14">
        <f t="shared" si="15"/>
        <v>20.8163265306122</v>
      </c>
      <c r="J97" s="14">
        <v>15</v>
      </c>
      <c r="K97" s="14">
        <v>15</v>
      </c>
      <c r="L97" s="14">
        <v>0</v>
      </c>
      <c r="M97" s="14">
        <f t="shared" si="16"/>
        <v>102.5</v>
      </c>
      <c r="N97" s="14">
        <f t="shared" si="17"/>
        <v>15</v>
      </c>
      <c r="O97" s="14">
        <v>30</v>
      </c>
      <c r="P97" s="14">
        <v>0</v>
      </c>
      <c r="Q97" s="14">
        <f t="shared" si="18"/>
        <v>30</v>
      </c>
      <c r="R97" s="14">
        <f t="shared" si="19"/>
        <v>47</v>
      </c>
      <c r="S97" s="14">
        <f t="shared" si="20"/>
        <v>6.38297872340426</v>
      </c>
      <c r="T97" s="14">
        <f t="shared" si="21"/>
        <v>42.1993052540165</v>
      </c>
      <c r="U97" s="14">
        <f t="shared" si="24"/>
        <v>87</v>
      </c>
      <c r="V97" s="14">
        <f t="shared" si="22"/>
        <v>106</v>
      </c>
      <c r="W97" s="18">
        <f t="shared" si="23"/>
        <v>0.820754716981132</v>
      </c>
    </row>
    <row r="98" s="22" customFormat="1" ht="16.8" customHeight="1" spans="1:23">
      <c r="A98" s="14" t="s">
        <v>373</v>
      </c>
      <c r="B98" s="14" t="s">
        <v>374</v>
      </c>
      <c r="C98" s="14" t="s">
        <v>110</v>
      </c>
      <c r="D98" s="14" t="s">
        <v>190</v>
      </c>
      <c r="E98" s="14">
        <v>70</v>
      </c>
      <c r="F98" s="14">
        <v>-2</v>
      </c>
      <c r="G98" s="14">
        <f t="shared" si="13"/>
        <v>68</v>
      </c>
      <c r="H98" s="14">
        <f t="shared" si="14"/>
        <v>98</v>
      </c>
      <c r="I98" s="14">
        <f t="shared" si="15"/>
        <v>20.8163265306122</v>
      </c>
      <c r="J98" s="14">
        <v>15</v>
      </c>
      <c r="K98" s="14">
        <v>15</v>
      </c>
      <c r="L98" s="14">
        <v>0</v>
      </c>
      <c r="M98" s="14">
        <f t="shared" si="16"/>
        <v>102.5</v>
      </c>
      <c r="N98" s="14">
        <f t="shared" si="17"/>
        <v>15</v>
      </c>
      <c r="O98" s="14">
        <v>30</v>
      </c>
      <c r="P98" s="14">
        <v>0</v>
      </c>
      <c r="Q98" s="14">
        <f t="shared" si="18"/>
        <v>30</v>
      </c>
      <c r="R98" s="14">
        <f t="shared" si="19"/>
        <v>47</v>
      </c>
      <c r="S98" s="14">
        <f t="shared" si="20"/>
        <v>6.38297872340426</v>
      </c>
      <c r="T98" s="14">
        <f t="shared" si="21"/>
        <v>42.1993052540165</v>
      </c>
      <c r="U98" s="14">
        <f t="shared" si="24"/>
        <v>87</v>
      </c>
      <c r="V98" s="14">
        <f t="shared" si="22"/>
        <v>106</v>
      </c>
      <c r="W98" s="18">
        <f t="shared" si="23"/>
        <v>0.820754716981132</v>
      </c>
    </row>
    <row r="99" s="22" customFormat="1" ht="16.8" customHeight="1" spans="1:23">
      <c r="A99" s="14" t="s">
        <v>375</v>
      </c>
      <c r="B99" s="14" t="s">
        <v>376</v>
      </c>
      <c r="C99" s="14" t="s">
        <v>110</v>
      </c>
      <c r="D99" s="14" t="s">
        <v>190</v>
      </c>
      <c r="E99" s="14">
        <v>70</v>
      </c>
      <c r="F99" s="14">
        <v>-2</v>
      </c>
      <c r="G99" s="14">
        <f t="shared" si="13"/>
        <v>68</v>
      </c>
      <c r="H99" s="14">
        <f t="shared" si="14"/>
        <v>98</v>
      </c>
      <c r="I99" s="14">
        <f t="shared" si="15"/>
        <v>20.8163265306122</v>
      </c>
      <c r="J99" s="14">
        <v>15</v>
      </c>
      <c r="K99" s="14">
        <v>15</v>
      </c>
      <c r="L99" s="14">
        <v>0</v>
      </c>
      <c r="M99" s="14">
        <f t="shared" si="16"/>
        <v>102.5</v>
      </c>
      <c r="N99" s="14">
        <f t="shared" si="17"/>
        <v>15</v>
      </c>
      <c r="O99" s="14">
        <v>30</v>
      </c>
      <c r="P99" s="14">
        <v>0</v>
      </c>
      <c r="Q99" s="14">
        <f t="shared" si="18"/>
        <v>30</v>
      </c>
      <c r="R99" s="14">
        <f t="shared" si="19"/>
        <v>47</v>
      </c>
      <c r="S99" s="14">
        <f t="shared" si="20"/>
        <v>6.38297872340426</v>
      </c>
      <c r="T99" s="14">
        <f t="shared" si="21"/>
        <v>42.1993052540165</v>
      </c>
      <c r="U99" s="14">
        <f t="shared" si="24"/>
        <v>87</v>
      </c>
      <c r="V99" s="14">
        <f t="shared" si="22"/>
        <v>106</v>
      </c>
      <c r="W99" s="18">
        <f t="shared" si="23"/>
        <v>0.820754716981132</v>
      </c>
    </row>
    <row r="100" s="22" customFormat="1" ht="16.8" customHeight="1" spans="1:23">
      <c r="A100" s="14" t="s">
        <v>377</v>
      </c>
      <c r="B100" s="14" t="s">
        <v>378</v>
      </c>
      <c r="C100" s="14" t="s">
        <v>110</v>
      </c>
      <c r="D100" s="14" t="s">
        <v>190</v>
      </c>
      <c r="E100" s="14">
        <v>70</v>
      </c>
      <c r="F100" s="14">
        <v>-2</v>
      </c>
      <c r="G100" s="14">
        <f t="shared" si="13"/>
        <v>68</v>
      </c>
      <c r="H100" s="14">
        <f t="shared" si="14"/>
        <v>98</v>
      </c>
      <c r="I100" s="14">
        <f t="shared" si="15"/>
        <v>20.8163265306122</v>
      </c>
      <c r="J100" s="14">
        <v>15</v>
      </c>
      <c r="K100" s="14">
        <v>15</v>
      </c>
      <c r="L100" s="14">
        <v>0</v>
      </c>
      <c r="M100" s="14">
        <f t="shared" si="16"/>
        <v>102.5</v>
      </c>
      <c r="N100" s="14">
        <f t="shared" si="17"/>
        <v>15</v>
      </c>
      <c r="O100" s="14">
        <v>30</v>
      </c>
      <c r="P100" s="14">
        <v>0</v>
      </c>
      <c r="Q100" s="14">
        <f t="shared" si="18"/>
        <v>30</v>
      </c>
      <c r="R100" s="14">
        <f t="shared" si="19"/>
        <v>47</v>
      </c>
      <c r="S100" s="14">
        <f t="shared" si="20"/>
        <v>6.38297872340426</v>
      </c>
      <c r="T100" s="14">
        <f t="shared" si="21"/>
        <v>42.1993052540165</v>
      </c>
      <c r="U100" s="14">
        <f t="shared" si="24"/>
        <v>87</v>
      </c>
      <c r="V100" s="14">
        <f t="shared" si="22"/>
        <v>106</v>
      </c>
      <c r="W100" s="18">
        <f t="shared" si="23"/>
        <v>0.820754716981132</v>
      </c>
    </row>
    <row r="101" s="22" customFormat="1" ht="16.8" customHeight="1" spans="1:23">
      <c r="A101" s="14" t="s">
        <v>379</v>
      </c>
      <c r="B101" s="14" t="s">
        <v>380</v>
      </c>
      <c r="C101" s="14" t="s">
        <v>110</v>
      </c>
      <c r="D101" s="14" t="s">
        <v>190</v>
      </c>
      <c r="E101" s="14">
        <v>70</v>
      </c>
      <c r="F101" s="14">
        <v>-2</v>
      </c>
      <c r="G101" s="14">
        <f t="shared" si="13"/>
        <v>68</v>
      </c>
      <c r="H101" s="14">
        <f t="shared" si="14"/>
        <v>98</v>
      </c>
      <c r="I101" s="14">
        <f t="shared" si="15"/>
        <v>20.8163265306122</v>
      </c>
      <c r="J101" s="14">
        <v>15</v>
      </c>
      <c r="K101" s="14">
        <v>15</v>
      </c>
      <c r="L101" s="14">
        <v>0</v>
      </c>
      <c r="M101" s="14">
        <f t="shared" si="16"/>
        <v>102.5</v>
      </c>
      <c r="N101" s="14">
        <f t="shared" si="17"/>
        <v>15</v>
      </c>
      <c r="O101" s="14">
        <v>30</v>
      </c>
      <c r="P101" s="14">
        <v>0</v>
      </c>
      <c r="Q101" s="14">
        <f t="shared" si="18"/>
        <v>30</v>
      </c>
      <c r="R101" s="14">
        <f t="shared" si="19"/>
        <v>47</v>
      </c>
      <c r="S101" s="14">
        <f t="shared" si="20"/>
        <v>6.38297872340426</v>
      </c>
      <c r="T101" s="14">
        <f t="shared" si="21"/>
        <v>42.1993052540165</v>
      </c>
      <c r="U101" s="14">
        <f t="shared" si="24"/>
        <v>87</v>
      </c>
      <c r="V101" s="14">
        <f t="shared" si="22"/>
        <v>106</v>
      </c>
      <c r="W101" s="18">
        <f t="shared" si="23"/>
        <v>0.820754716981132</v>
      </c>
    </row>
    <row r="102" s="22" customFormat="1" ht="16.8" customHeight="1" spans="1:23">
      <c r="A102" s="14" t="s">
        <v>381</v>
      </c>
      <c r="B102" s="14" t="s">
        <v>382</v>
      </c>
      <c r="C102" s="14" t="s">
        <v>110</v>
      </c>
      <c r="D102" s="14" t="s">
        <v>190</v>
      </c>
      <c r="E102" s="14">
        <v>70</v>
      </c>
      <c r="F102" s="14">
        <v>-2.4</v>
      </c>
      <c r="G102" s="14">
        <f t="shared" si="13"/>
        <v>67.6</v>
      </c>
      <c r="H102" s="14">
        <f t="shared" si="14"/>
        <v>98</v>
      </c>
      <c r="I102" s="14">
        <f t="shared" si="15"/>
        <v>20.6938775510204</v>
      </c>
      <c r="J102" s="14">
        <v>15</v>
      </c>
      <c r="K102" s="14">
        <v>15</v>
      </c>
      <c r="L102" s="14">
        <v>0</v>
      </c>
      <c r="M102" s="14">
        <f t="shared" si="16"/>
        <v>102.5</v>
      </c>
      <c r="N102" s="14">
        <f t="shared" si="17"/>
        <v>15</v>
      </c>
      <c r="O102" s="14">
        <v>30</v>
      </c>
      <c r="P102" s="14">
        <v>0</v>
      </c>
      <c r="Q102" s="14">
        <f t="shared" si="18"/>
        <v>30</v>
      </c>
      <c r="R102" s="14">
        <f t="shared" si="19"/>
        <v>47</v>
      </c>
      <c r="S102" s="14">
        <f t="shared" si="20"/>
        <v>6.38297872340426</v>
      </c>
      <c r="T102" s="14">
        <f t="shared" si="21"/>
        <v>42.0768562744247</v>
      </c>
      <c r="U102" s="14">
        <f t="shared" si="24"/>
        <v>97</v>
      </c>
      <c r="V102" s="14">
        <f t="shared" si="22"/>
        <v>106</v>
      </c>
      <c r="W102" s="18">
        <f t="shared" si="23"/>
        <v>0.915094339622642</v>
      </c>
    </row>
    <row r="103" s="22" customFormat="1" ht="16.8" customHeight="1" spans="1:23">
      <c r="A103" s="14" t="s">
        <v>383</v>
      </c>
      <c r="B103" s="14" t="s">
        <v>384</v>
      </c>
      <c r="C103" s="14" t="s">
        <v>110</v>
      </c>
      <c r="D103" s="14" t="s">
        <v>190</v>
      </c>
      <c r="E103" s="14">
        <v>70</v>
      </c>
      <c r="F103" s="14">
        <v>-3</v>
      </c>
      <c r="G103" s="14">
        <f t="shared" si="13"/>
        <v>67</v>
      </c>
      <c r="H103" s="14">
        <f t="shared" si="14"/>
        <v>98</v>
      </c>
      <c r="I103" s="14">
        <f t="shared" si="15"/>
        <v>20.5102040816327</v>
      </c>
      <c r="J103" s="14">
        <v>15</v>
      </c>
      <c r="K103" s="14">
        <v>15</v>
      </c>
      <c r="L103" s="14">
        <v>0</v>
      </c>
      <c r="M103" s="14">
        <f t="shared" si="16"/>
        <v>102.5</v>
      </c>
      <c r="N103" s="14">
        <f t="shared" si="17"/>
        <v>15</v>
      </c>
      <c r="O103" s="14">
        <v>30</v>
      </c>
      <c r="P103" s="14">
        <v>0</v>
      </c>
      <c r="Q103" s="14">
        <f t="shared" si="18"/>
        <v>30</v>
      </c>
      <c r="R103" s="14">
        <f t="shared" si="19"/>
        <v>47</v>
      </c>
      <c r="S103" s="14">
        <f t="shared" si="20"/>
        <v>6.38297872340426</v>
      </c>
      <c r="T103" s="14">
        <f t="shared" si="21"/>
        <v>41.8931828050369</v>
      </c>
      <c r="U103" s="14">
        <f>RANK(T103,T$6:T$111)</f>
        <v>98</v>
      </c>
      <c r="V103" s="14">
        <f t="shared" si="22"/>
        <v>106</v>
      </c>
      <c r="W103" s="18">
        <f t="shared" si="23"/>
        <v>0.924528301886792</v>
      </c>
    </row>
    <row r="104" s="22" customFormat="1" ht="16.8" customHeight="1" spans="1:23">
      <c r="A104" s="14" t="s">
        <v>385</v>
      </c>
      <c r="B104" s="14" t="s">
        <v>386</v>
      </c>
      <c r="C104" s="14" t="s">
        <v>110</v>
      </c>
      <c r="D104" s="14" t="s">
        <v>190</v>
      </c>
      <c r="E104" s="14">
        <v>70</v>
      </c>
      <c r="F104" s="14">
        <v>-2</v>
      </c>
      <c r="G104" s="14">
        <f t="shared" si="13"/>
        <v>68</v>
      </c>
      <c r="H104" s="14">
        <f t="shared" si="14"/>
        <v>98</v>
      </c>
      <c r="I104" s="14">
        <f t="shared" si="15"/>
        <v>20.8163265306122</v>
      </c>
      <c r="J104" s="14">
        <v>14</v>
      </c>
      <c r="K104" s="14">
        <v>15</v>
      </c>
      <c r="L104" s="14">
        <v>0</v>
      </c>
      <c r="M104" s="14">
        <f t="shared" si="16"/>
        <v>102.5</v>
      </c>
      <c r="N104" s="14">
        <f t="shared" si="17"/>
        <v>14</v>
      </c>
      <c r="O104" s="14">
        <v>30</v>
      </c>
      <c r="P104" s="14">
        <v>0</v>
      </c>
      <c r="Q104" s="14">
        <f t="shared" si="18"/>
        <v>30</v>
      </c>
      <c r="R104" s="14">
        <f t="shared" si="19"/>
        <v>47</v>
      </c>
      <c r="S104" s="14">
        <f t="shared" si="20"/>
        <v>6.38297872340426</v>
      </c>
      <c r="T104" s="14">
        <f t="shared" si="21"/>
        <v>41.1993052540165</v>
      </c>
      <c r="U104" s="14">
        <f>RANK(T104,T$6:T$111)</f>
        <v>99</v>
      </c>
      <c r="V104" s="14">
        <f t="shared" si="22"/>
        <v>106</v>
      </c>
      <c r="W104" s="18">
        <f t="shared" si="23"/>
        <v>0.933962264150943</v>
      </c>
    </row>
    <row r="105" s="22" customFormat="1" ht="16.8" customHeight="1" spans="1:23">
      <c r="A105" s="14" t="s">
        <v>387</v>
      </c>
      <c r="B105" s="14" t="s">
        <v>388</v>
      </c>
      <c r="C105" s="14" t="s">
        <v>110</v>
      </c>
      <c r="D105" s="14" t="s">
        <v>190</v>
      </c>
      <c r="E105" s="14">
        <v>70</v>
      </c>
      <c r="F105" s="14">
        <v>-2</v>
      </c>
      <c r="G105" s="14">
        <f t="shared" si="13"/>
        <v>68</v>
      </c>
      <c r="H105" s="14">
        <f t="shared" si="14"/>
        <v>98</v>
      </c>
      <c r="I105" s="14">
        <f t="shared" si="15"/>
        <v>20.8163265306122</v>
      </c>
      <c r="J105" s="14">
        <v>14</v>
      </c>
      <c r="K105" s="14">
        <v>15</v>
      </c>
      <c r="L105" s="14">
        <v>0</v>
      </c>
      <c r="M105" s="14">
        <f t="shared" si="16"/>
        <v>102.5</v>
      </c>
      <c r="N105" s="14">
        <f t="shared" si="17"/>
        <v>14</v>
      </c>
      <c r="O105" s="14">
        <v>30</v>
      </c>
      <c r="P105" s="14">
        <v>0</v>
      </c>
      <c r="Q105" s="14">
        <f t="shared" si="18"/>
        <v>30</v>
      </c>
      <c r="R105" s="14">
        <f t="shared" si="19"/>
        <v>47</v>
      </c>
      <c r="S105" s="14">
        <f t="shared" si="20"/>
        <v>6.38297872340426</v>
      </c>
      <c r="T105" s="14">
        <f t="shared" si="21"/>
        <v>41.1993052540165</v>
      </c>
      <c r="U105" s="14">
        <f>RANK(T105,T$6:T$111)</f>
        <v>99</v>
      </c>
      <c r="V105" s="14">
        <f t="shared" si="22"/>
        <v>106</v>
      </c>
      <c r="W105" s="18">
        <f t="shared" si="23"/>
        <v>0.933962264150943</v>
      </c>
    </row>
    <row r="106" s="22" customFormat="1" ht="16.8" customHeight="1" spans="1:23">
      <c r="A106" s="14" t="s">
        <v>389</v>
      </c>
      <c r="B106" s="14" t="s">
        <v>390</v>
      </c>
      <c r="C106" s="14" t="s">
        <v>110</v>
      </c>
      <c r="D106" s="14" t="s">
        <v>190</v>
      </c>
      <c r="E106" s="14">
        <v>70</v>
      </c>
      <c r="F106" s="14">
        <v>-2</v>
      </c>
      <c r="G106" s="14">
        <f t="shared" si="13"/>
        <v>68</v>
      </c>
      <c r="H106" s="14">
        <f t="shared" si="14"/>
        <v>98</v>
      </c>
      <c r="I106" s="14">
        <f t="shared" si="15"/>
        <v>20.8163265306122</v>
      </c>
      <c r="J106" s="14">
        <v>14</v>
      </c>
      <c r="K106" s="14">
        <v>15</v>
      </c>
      <c r="L106" s="14">
        <v>0</v>
      </c>
      <c r="M106" s="14">
        <f t="shared" si="16"/>
        <v>102.5</v>
      </c>
      <c r="N106" s="14">
        <f t="shared" si="17"/>
        <v>14</v>
      </c>
      <c r="O106" s="14">
        <v>30</v>
      </c>
      <c r="P106" s="14">
        <v>0</v>
      </c>
      <c r="Q106" s="14">
        <f t="shared" si="18"/>
        <v>30</v>
      </c>
      <c r="R106" s="14">
        <f t="shared" si="19"/>
        <v>47</v>
      </c>
      <c r="S106" s="14">
        <f t="shared" si="20"/>
        <v>6.38297872340426</v>
      </c>
      <c r="T106" s="14">
        <f t="shared" si="21"/>
        <v>41.1993052540165</v>
      </c>
      <c r="U106" s="14">
        <f>RANK(T106,T$6:T$111)</f>
        <v>99</v>
      </c>
      <c r="V106" s="14">
        <f t="shared" si="22"/>
        <v>106</v>
      </c>
      <c r="W106" s="18">
        <f t="shared" si="23"/>
        <v>0.933962264150943</v>
      </c>
    </row>
    <row r="107" s="22" customFormat="1" ht="16.8" customHeight="1" spans="1:23">
      <c r="A107" s="14" t="s">
        <v>391</v>
      </c>
      <c r="B107" s="14" t="s">
        <v>392</v>
      </c>
      <c r="C107" s="14" t="s">
        <v>110</v>
      </c>
      <c r="D107" s="14" t="s">
        <v>190</v>
      </c>
      <c r="E107" s="14">
        <v>70</v>
      </c>
      <c r="F107" s="14">
        <v>-2</v>
      </c>
      <c r="G107" s="14">
        <f t="shared" si="13"/>
        <v>68</v>
      </c>
      <c r="H107" s="14">
        <f t="shared" si="14"/>
        <v>98</v>
      </c>
      <c r="I107" s="14">
        <f t="shared" si="15"/>
        <v>20.8163265306122</v>
      </c>
      <c r="J107" s="14">
        <v>13</v>
      </c>
      <c r="K107" s="14">
        <v>15</v>
      </c>
      <c r="L107" s="14">
        <v>0</v>
      </c>
      <c r="M107" s="14">
        <f t="shared" si="16"/>
        <v>102.5</v>
      </c>
      <c r="N107" s="14">
        <f t="shared" si="17"/>
        <v>13</v>
      </c>
      <c r="O107" s="14">
        <v>30</v>
      </c>
      <c r="P107" s="14">
        <v>0</v>
      </c>
      <c r="Q107" s="14">
        <f t="shared" si="18"/>
        <v>30</v>
      </c>
      <c r="R107" s="14">
        <f t="shared" si="19"/>
        <v>47</v>
      </c>
      <c r="S107" s="14">
        <f t="shared" si="20"/>
        <v>6.38297872340426</v>
      </c>
      <c r="T107" s="14">
        <f t="shared" si="21"/>
        <v>40.1993052540165</v>
      </c>
      <c r="U107" s="14">
        <f>RANK(T107,T$6:T$111)</f>
        <v>102</v>
      </c>
      <c r="V107" s="14">
        <f t="shared" si="22"/>
        <v>106</v>
      </c>
      <c r="W107" s="18">
        <f t="shared" si="23"/>
        <v>0.962264150943396</v>
      </c>
    </row>
    <row r="108" s="22" customFormat="1" ht="16.8" customHeight="1" spans="1:23">
      <c r="A108" s="14" t="s">
        <v>393</v>
      </c>
      <c r="B108" s="14" t="s">
        <v>394</v>
      </c>
      <c r="C108" s="14" t="s">
        <v>110</v>
      </c>
      <c r="D108" s="14" t="s">
        <v>190</v>
      </c>
      <c r="E108" s="14">
        <v>69</v>
      </c>
      <c r="F108" s="14">
        <v>1.16</v>
      </c>
      <c r="G108" s="14">
        <f t="shared" si="13"/>
        <v>70.16</v>
      </c>
      <c r="H108" s="14">
        <f t="shared" si="14"/>
        <v>98</v>
      </c>
      <c r="I108" s="14">
        <f t="shared" si="15"/>
        <v>21.4775510204082</v>
      </c>
      <c r="J108" s="14">
        <v>12</v>
      </c>
      <c r="K108" s="14">
        <v>15</v>
      </c>
      <c r="L108" s="14">
        <v>0</v>
      </c>
      <c r="M108" s="14">
        <f t="shared" si="16"/>
        <v>102.5</v>
      </c>
      <c r="N108" s="14">
        <f t="shared" si="17"/>
        <v>12</v>
      </c>
      <c r="O108" s="14">
        <v>30</v>
      </c>
      <c r="P108" s="14">
        <v>0</v>
      </c>
      <c r="Q108" s="14">
        <f t="shared" si="18"/>
        <v>30</v>
      </c>
      <c r="R108" s="14">
        <f t="shared" si="19"/>
        <v>47</v>
      </c>
      <c r="S108" s="14">
        <f t="shared" si="20"/>
        <v>6.38297872340426</v>
      </c>
      <c r="T108" s="14">
        <f t="shared" si="21"/>
        <v>39.8605297438124</v>
      </c>
      <c r="U108" s="14">
        <f>RANK(T108,T$6:T$111)</f>
        <v>103</v>
      </c>
      <c r="V108" s="14">
        <f t="shared" si="22"/>
        <v>106</v>
      </c>
      <c r="W108" s="18">
        <f t="shared" si="23"/>
        <v>0.971698113207547</v>
      </c>
    </row>
    <row r="109" s="22" customFormat="1" ht="16.8" customHeight="1" spans="1:23">
      <c r="A109" s="14" t="s">
        <v>395</v>
      </c>
      <c r="B109" s="14" t="s">
        <v>396</v>
      </c>
      <c r="C109" s="14" t="s">
        <v>110</v>
      </c>
      <c r="D109" s="14" t="s">
        <v>190</v>
      </c>
      <c r="E109" s="14">
        <v>70</v>
      </c>
      <c r="F109" s="14">
        <v>-2</v>
      </c>
      <c r="G109" s="14">
        <f t="shared" si="13"/>
        <v>68</v>
      </c>
      <c r="H109" s="14">
        <f t="shared" si="14"/>
        <v>98</v>
      </c>
      <c r="I109" s="14">
        <f t="shared" si="15"/>
        <v>20.8163265306122</v>
      </c>
      <c r="J109" s="14">
        <v>12</v>
      </c>
      <c r="K109" s="14">
        <v>15</v>
      </c>
      <c r="L109" s="14">
        <v>0</v>
      </c>
      <c r="M109" s="14">
        <f t="shared" si="16"/>
        <v>102.5</v>
      </c>
      <c r="N109" s="14">
        <f t="shared" si="17"/>
        <v>12</v>
      </c>
      <c r="O109" s="14">
        <v>30</v>
      </c>
      <c r="P109" s="14">
        <v>0</v>
      </c>
      <c r="Q109" s="14">
        <f t="shared" si="18"/>
        <v>30</v>
      </c>
      <c r="R109" s="14">
        <f t="shared" si="19"/>
        <v>47</v>
      </c>
      <c r="S109" s="14">
        <f t="shared" si="20"/>
        <v>6.38297872340426</v>
      </c>
      <c r="T109" s="14">
        <f t="shared" si="21"/>
        <v>39.1993052540165</v>
      </c>
      <c r="U109" s="14">
        <f>RANK(T109,T$6:T$111)</f>
        <v>104</v>
      </c>
      <c r="V109" s="14">
        <f t="shared" si="22"/>
        <v>106</v>
      </c>
      <c r="W109" s="18">
        <f t="shared" si="23"/>
        <v>0.981132075471698</v>
      </c>
    </row>
    <row r="110" s="22" customFormat="1" ht="16.8" customHeight="1" spans="1:23">
      <c r="A110" s="14" t="s">
        <v>397</v>
      </c>
      <c r="B110" s="14" t="s">
        <v>398</v>
      </c>
      <c r="C110" s="14" t="s">
        <v>110</v>
      </c>
      <c r="D110" s="14" t="s">
        <v>190</v>
      </c>
      <c r="E110" s="14">
        <v>69</v>
      </c>
      <c r="F110" s="14">
        <v>4</v>
      </c>
      <c r="G110" s="14">
        <f t="shared" si="13"/>
        <v>73</v>
      </c>
      <c r="H110" s="14">
        <f t="shared" si="14"/>
        <v>98</v>
      </c>
      <c r="I110" s="14">
        <f t="shared" si="15"/>
        <v>22.3469387755102</v>
      </c>
      <c r="J110" s="14">
        <v>10</v>
      </c>
      <c r="K110" s="14">
        <v>15</v>
      </c>
      <c r="L110" s="14">
        <v>0</v>
      </c>
      <c r="M110" s="14">
        <f t="shared" si="16"/>
        <v>102.5</v>
      </c>
      <c r="N110" s="14">
        <f t="shared" si="17"/>
        <v>10</v>
      </c>
      <c r="O110" s="14">
        <v>30</v>
      </c>
      <c r="P110" s="14">
        <v>0</v>
      </c>
      <c r="Q110" s="14">
        <f t="shared" si="18"/>
        <v>30</v>
      </c>
      <c r="R110" s="14">
        <f t="shared" si="19"/>
        <v>47</v>
      </c>
      <c r="S110" s="14">
        <f t="shared" si="20"/>
        <v>6.38297872340426</v>
      </c>
      <c r="T110" s="14">
        <f t="shared" si="21"/>
        <v>38.7299174989145</v>
      </c>
      <c r="U110" s="14">
        <f>RANK(T110,T$6:T$111)</f>
        <v>105</v>
      </c>
      <c r="V110" s="14">
        <f t="shared" si="22"/>
        <v>106</v>
      </c>
      <c r="W110" s="18">
        <f t="shared" si="23"/>
        <v>0.990566037735849</v>
      </c>
    </row>
    <row r="111" s="22" customFormat="1" ht="16.8" customHeight="1" spans="1:23">
      <c r="A111" s="14" t="s">
        <v>399</v>
      </c>
      <c r="B111" s="14" t="s">
        <v>400</v>
      </c>
      <c r="C111" s="14" t="s">
        <v>110</v>
      </c>
      <c r="D111" s="14" t="s">
        <v>190</v>
      </c>
      <c r="E111" s="14">
        <v>69</v>
      </c>
      <c r="F111" s="14">
        <v>-2</v>
      </c>
      <c r="G111" s="14">
        <f t="shared" si="13"/>
        <v>67</v>
      </c>
      <c r="H111" s="14">
        <f t="shared" si="14"/>
        <v>98</v>
      </c>
      <c r="I111" s="14">
        <f t="shared" si="15"/>
        <v>20.5102040816327</v>
      </c>
      <c r="J111" s="14">
        <v>11</v>
      </c>
      <c r="K111" s="14">
        <v>15</v>
      </c>
      <c r="L111" s="14">
        <v>0</v>
      </c>
      <c r="M111" s="14">
        <f t="shared" si="16"/>
        <v>102.5</v>
      </c>
      <c r="N111" s="14">
        <f t="shared" si="17"/>
        <v>11</v>
      </c>
      <c r="O111" s="14">
        <v>30</v>
      </c>
      <c r="P111" s="14">
        <v>0.5</v>
      </c>
      <c r="Q111" s="14">
        <f t="shared" si="18"/>
        <v>30.5</v>
      </c>
      <c r="R111" s="14">
        <f t="shared" si="19"/>
        <v>47</v>
      </c>
      <c r="S111" s="14">
        <f t="shared" si="20"/>
        <v>6.48936170212766</v>
      </c>
      <c r="T111" s="14">
        <f t="shared" si="21"/>
        <v>37.9995657837603</v>
      </c>
      <c r="U111" s="14">
        <f>RANK(T111,T$6:T$111)</f>
        <v>106</v>
      </c>
      <c r="V111" s="14">
        <f t="shared" si="22"/>
        <v>106</v>
      </c>
      <c r="W111" s="18">
        <f t="shared" si="23"/>
        <v>1</v>
      </c>
    </row>
  </sheetData>
  <autoFilter xmlns:etc="http://www.wps.cn/officeDocument/2017/etCustomData" ref="A5:W111" etc:filterBottomFollowUsedRange="0">
    <sortState ref="A5:W111">
      <sortCondition ref="U5"/>
    </sortState>
    <extLst/>
  </autoFilter>
  <mergeCells count="14">
    <mergeCell ref="A1:W1"/>
    <mergeCell ref="A2:W2"/>
    <mergeCell ref="A3:W3"/>
    <mergeCell ref="E4:I4"/>
    <mergeCell ref="J4:N4"/>
    <mergeCell ref="O4:S4"/>
    <mergeCell ref="A4:A5"/>
    <mergeCell ref="B4:B5"/>
    <mergeCell ref="C4:C5"/>
    <mergeCell ref="D4:D5"/>
    <mergeCell ref="T4:T5"/>
    <mergeCell ref="U4:U5"/>
    <mergeCell ref="V4:V5"/>
    <mergeCell ref="W4:W5"/>
  </mergeCells>
  <pageMargins left="0.75" right="0.75" top="1" bottom="1" header="0.5" footer="0.5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5"/>
  <sheetViews>
    <sheetView zoomScale="85" zoomScaleNormal="85" topLeftCell="A77" workbookViewId="0">
      <selection activeCell="AA52" sqref="AA52"/>
    </sheetView>
  </sheetViews>
  <sheetFormatPr defaultColWidth="9.23333333333333" defaultRowHeight="13.5"/>
  <cols>
    <col min="1" max="1" width="7.13333333333333" customWidth="1"/>
    <col min="2" max="2" width="12.6333333333333" customWidth="1"/>
    <col min="3" max="3" width="9.5" customWidth="1"/>
    <col min="4" max="4" width="8.825" customWidth="1"/>
    <col min="5" max="8" width="8.13333333333333" customWidth="1"/>
    <col min="9" max="9" width="12.6333333333333" customWidth="1"/>
    <col min="10" max="11" width="8.13333333333333" customWidth="1"/>
    <col min="12" max="12" width="12.6333333333333" customWidth="1"/>
    <col min="13" max="14" width="8.13333333333333" customWidth="1"/>
    <col min="15" max="16" width="12.6333333333333" customWidth="1"/>
    <col min="17" max="17" width="8.13333333333333" customWidth="1"/>
    <col min="18" max="18" width="7.38333333333333" customWidth="1"/>
    <col min="19" max="19" width="8.38333333333333" customWidth="1"/>
    <col min="20" max="20" width="8.13333333333333" customWidth="1"/>
    <col min="21" max="22" width="12.6333333333333" customWidth="1"/>
    <col min="23" max="25" width="10" customWidth="1"/>
  </cols>
  <sheetData>
    <row r="1" ht="24.75" spans="1:25">
      <c r="A1" s="1" t="s">
        <v>401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20.25" spans="1:2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2.5" spans="1: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ht="15" spans="1:25">
      <c r="A4" s="7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10"/>
      <c r="G4" s="10"/>
      <c r="H4" s="10"/>
      <c r="I4" s="15"/>
      <c r="J4" s="13" t="s">
        <v>8</v>
      </c>
      <c r="K4" s="13"/>
      <c r="L4" s="13"/>
      <c r="M4" s="13"/>
      <c r="N4" s="13"/>
      <c r="O4" s="13"/>
      <c r="P4" s="13"/>
      <c r="Q4" s="13" t="s">
        <v>9</v>
      </c>
      <c r="R4" s="13"/>
      <c r="S4" s="13"/>
      <c r="T4" s="13"/>
      <c r="U4" s="13"/>
      <c r="V4" s="8" t="s">
        <v>10</v>
      </c>
      <c r="W4" s="8" t="s">
        <v>11</v>
      </c>
      <c r="X4" s="8" t="s">
        <v>12</v>
      </c>
      <c r="Y4" s="8" t="s">
        <v>13</v>
      </c>
    </row>
    <row r="5" ht="75" spans="1:25">
      <c r="A5" s="11"/>
      <c r="B5" s="12"/>
      <c r="C5" s="12"/>
      <c r="D5" s="12"/>
      <c r="E5" s="13" t="s">
        <v>14</v>
      </c>
      <c r="F5" s="13" t="s">
        <v>15</v>
      </c>
      <c r="G5" s="13" t="s">
        <v>16</v>
      </c>
      <c r="H5" s="13" t="s">
        <v>17</v>
      </c>
      <c r="I5" s="16" t="s">
        <v>18</v>
      </c>
      <c r="J5" s="13" t="s">
        <v>66</v>
      </c>
      <c r="K5" s="13" t="s">
        <v>67</v>
      </c>
      <c r="L5" s="13" t="s">
        <v>68</v>
      </c>
      <c r="M5" s="13" t="s">
        <v>21</v>
      </c>
      <c r="N5" s="13" t="s">
        <v>22</v>
      </c>
      <c r="O5" s="13" t="s">
        <v>69</v>
      </c>
      <c r="P5" s="16" t="s">
        <v>23</v>
      </c>
      <c r="Q5" s="13" t="s">
        <v>24</v>
      </c>
      <c r="R5" s="13" t="s">
        <v>25</v>
      </c>
      <c r="S5" s="13" t="s">
        <v>26</v>
      </c>
      <c r="T5" s="13" t="s">
        <v>27</v>
      </c>
      <c r="U5" s="16" t="s">
        <v>28</v>
      </c>
      <c r="V5" s="12"/>
      <c r="W5" s="12"/>
      <c r="X5" s="12"/>
      <c r="Y5" s="12"/>
    </row>
    <row r="6" ht="18" customHeight="1" spans="1:25">
      <c r="A6" s="14" t="s">
        <v>402</v>
      </c>
      <c r="B6" s="70" t="s">
        <v>403</v>
      </c>
      <c r="C6" s="19" t="s">
        <v>404</v>
      </c>
      <c r="D6" s="14" t="s">
        <v>190</v>
      </c>
      <c r="E6" s="14">
        <v>70</v>
      </c>
      <c r="F6" s="20">
        <v>19.1</v>
      </c>
      <c r="G6" s="14">
        <f t="shared" ref="G6:G48" si="0">SUM(E6:F6)</f>
        <v>89.1</v>
      </c>
      <c r="H6" s="14">
        <f t="shared" ref="H6:H69" si="1">MAX(G$6:G$125)</f>
        <v>96.4</v>
      </c>
      <c r="I6" s="20">
        <f t="shared" ref="I6:I69" si="2">(G6/H6)*30</f>
        <v>27.7282157676349</v>
      </c>
      <c r="J6" s="17">
        <v>3.66</v>
      </c>
      <c r="K6" s="14">
        <f t="shared" ref="K6:K69" si="3">MAX(J$6:J$125)</f>
        <v>4.16</v>
      </c>
      <c r="L6" s="20">
        <f t="shared" ref="L6:L69" si="4">(J6/K6)*45</f>
        <v>39.5913461538462</v>
      </c>
      <c r="M6" s="14">
        <v>2</v>
      </c>
      <c r="N6" s="14">
        <f t="shared" ref="N6:N69" si="5">MAX(M$6:M$125)</f>
        <v>2.25</v>
      </c>
      <c r="O6" s="20">
        <f t="shared" ref="O6:O69" si="6">(M6/N6)*15</f>
        <v>13.3333333333333</v>
      </c>
      <c r="P6" s="14">
        <f t="shared" ref="P6:P69" si="7">L6+O6</f>
        <v>52.9246794871795</v>
      </c>
      <c r="Q6" s="14">
        <v>30</v>
      </c>
      <c r="R6" s="20">
        <v>0.46</v>
      </c>
      <c r="S6" s="14">
        <f t="shared" ref="S6:S69" si="8">SUM(Q6:R6)</f>
        <v>30.46</v>
      </c>
      <c r="T6" s="14">
        <f t="shared" ref="T6:T69" si="9">MAX(S$6:S$125)</f>
        <v>46</v>
      </c>
      <c r="U6" s="20">
        <f t="shared" ref="U6:U69" si="10">(S6/T6)*10</f>
        <v>6.62173913043478</v>
      </c>
      <c r="V6" s="14">
        <f t="shared" ref="V6:V69" si="11">I6+P6+U6</f>
        <v>87.2746343852491</v>
      </c>
      <c r="W6" s="14">
        <f t="shared" ref="W6:W69" si="12">RANK(V6,V$6:V$125)</f>
        <v>1</v>
      </c>
      <c r="X6" s="20">
        <f>MAX(W6:W125)</f>
        <v>120</v>
      </c>
      <c r="Y6" s="18">
        <f>W6/X6</f>
        <v>0.00833333333333333</v>
      </c>
    </row>
    <row r="7" ht="16.5" spans="1:25">
      <c r="A7" s="14" t="s">
        <v>405</v>
      </c>
      <c r="B7" s="70" t="s">
        <v>406</v>
      </c>
      <c r="C7" s="19" t="s">
        <v>404</v>
      </c>
      <c r="D7" s="14" t="s">
        <v>190</v>
      </c>
      <c r="E7" s="14">
        <v>70</v>
      </c>
      <c r="F7" s="14">
        <v>11</v>
      </c>
      <c r="G7" s="14">
        <f t="shared" si="0"/>
        <v>81</v>
      </c>
      <c r="H7" s="14">
        <f t="shared" si="1"/>
        <v>96.4</v>
      </c>
      <c r="I7" s="14">
        <f t="shared" si="2"/>
        <v>25.207468879668</v>
      </c>
      <c r="J7" s="17">
        <v>3.82</v>
      </c>
      <c r="K7" s="14">
        <f t="shared" si="3"/>
        <v>4.16</v>
      </c>
      <c r="L7" s="14">
        <f t="shared" si="4"/>
        <v>41.3221153846154</v>
      </c>
      <c r="M7" s="14">
        <v>2</v>
      </c>
      <c r="N7" s="14">
        <f t="shared" si="5"/>
        <v>2.25</v>
      </c>
      <c r="O7" s="14">
        <f t="shared" si="6"/>
        <v>13.3333333333333</v>
      </c>
      <c r="P7" s="14">
        <f t="shared" si="7"/>
        <v>54.6554487179487</v>
      </c>
      <c r="Q7" s="14">
        <v>30</v>
      </c>
      <c r="R7" s="14">
        <v>0</v>
      </c>
      <c r="S7" s="14">
        <f t="shared" si="8"/>
        <v>30</v>
      </c>
      <c r="T7" s="14">
        <f t="shared" si="9"/>
        <v>46</v>
      </c>
      <c r="U7" s="14">
        <f t="shared" si="10"/>
        <v>6.52173913043478</v>
      </c>
      <c r="V7" s="14">
        <f t="shared" si="11"/>
        <v>86.3846567280515</v>
      </c>
      <c r="W7" s="14">
        <f t="shared" si="12"/>
        <v>2</v>
      </c>
      <c r="X7" s="20">
        <f t="shared" ref="X7:X38" si="13">MAX(W7:W126)</f>
        <v>120</v>
      </c>
      <c r="Y7" s="18">
        <f t="shared" ref="Y7:Y38" si="14">W7/X7</f>
        <v>0.0166666666666667</v>
      </c>
    </row>
    <row r="8" ht="16.5" spans="1:25">
      <c r="A8" s="14" t="s">
        <v>407</v>
      </c>
      <c r="B8" s="70" t="s">
        <v>408</v>
      </c>
      <c r="C8" s="19" t="s">
        <v>404</v>
      </c>
      <c r="D8" s="14" t="s">
        <v>190</v>
      </c>
      <c r="E8" s="14">
        <v>70</v>
      </c>
      <c r="F8" s="14">
        <v>12.4</v>
      </c>
      <c r="G8" s="14">
        <f t="shared" si="0"/>
        <v>82.4</v>
      </c>
      <c r="H8" s="14">
        <f t="shared" si="1"/>
        <v>96.4</v>
      </c>
      <c r="I8" s="14">
        <f t="shared" si="2"/>
        <v>25.643153526971</v>
      </c>
      <c r="J8" s="17">
        <v>3.76</v>
      </c>
      <c r="K8" s="14">
        <f t="shared" si="3"/>
        <v>4.16</v>
      </c>
      <c r="L8" s="14">
        <f t="shared" si="4"/>
        <v>40.6730769230769</v>
      </c>
      <c r="M8" s="14">
        <v>2</v>
      </c>
      <c r="N8" s="14">
        <f t="shared" si="5"/>
        <v>2.25</v>
      </c>
      <c r="O8" s="14">
        <f t="shared" si="6"/>
        <v>13.3333333333333</v>
      </c>
      <c r="P8" s="14">
        <f t="shared" si="7"/>
        <v>54.0064102564102</v>
      </c>
      <c r="Q8" s="14">
        <v>30</v>
      </c>
      <c r="R8" s="14">
        <v>0.3</v>
      </c>
      <c r="S8" s="14">
        <f t="shared" si="8"/>
        <v>30.3</v>
      </c>
      <c r="T8" s="14">
        <f t="shared" si="9"/>
        <v>46</v>
      </c>
      <c r="U8" s="14">
        <f t="shared" si="10"/>
        <v>6.58695652173913</v>
      </c>
      <c r="V8" s="14">
        <f t="shared" si="11"/>
        <v>86.2365203051203</v>
      </c>
      <c r="W8" s="14">
        <f t="shared" si="12"/>
        <v>3</v>
      </c>
      <c r="X8" s="20">
        <f t="shared" si="13"/>
        <v>120</v>
      </c>
      <c r="Y8" s="18">
        <f t="shared" si="14"/>
        <v>0.025</v>
      </c>
    </row>
    <row r="9" ht="16.5" spans="1:25">
      <c r="A9" s="14" t="s">
        <v>409</v>
      </c>
      <c r="B9" s="70" t="s">
        <v>410</v>
      </c>
      <c r="C9" s="19" t="s">
        <v>404</v>
      </c>
      <c r="D9" s="14" t="s">
        <v>190</v>
      </c>
      <c r="E9" s="14">
        <v>70</v>
      </c>
      <c r="F9" s="20">
        <v>7.6</v>
      </c>
      <c r="G9" s="14">
        <f t="shared" si="0"/>
        <v>77.6</v>
      </c>
      <c r="H9" s="14">
        <f t="shared" si="1"/>
        <v>96.4</v>
      </c>
      <c r="I9" s="20">
        <f t="shared" si="2"/>
        <v>24.149377593361</v>
      </c>
      <c r="J9" s="17">
        <v>3.84</v>
      </c>
      <c r="K9" s="14">
        <f t="shared" si="3"/>
        <v>4.16</v>
      </c>
      <c r="L9" s="20">
        <f t="shared" si="4"/>
        <v>41.5384615384615</v>
      </c>
      <c r="M9" s="14">
        <v>2</v>
      </c>
      <c r="N9" s="14">
        <f t="shared" si="5"/>
        <v>2.25</v>
      </c>
      <c r="O9" s="20">
        <f t="shared" si="6"/>
        <v>13.3333333333333</v>
      </c>
      <c r="P9" s="14">
        <f t="shared" si="7"/>
        <v>54.8717948717949</v>
      </c>
      <c r="Q9" s="14">
        <v>30</v>
      </c>
      <c r="R9" s="20">
        <v>0</v>
      </c>
      <c r="S9" s="14">
        <f t="shared" si="8"/>
        <v>30</v>
      </c>
      <c r="T9" s="14">
        <f t="shared" si="9"/>
        <v>46</v>
      </c>
      <c r="U9" s="20">
        <f t="shared" si="10"/>
        <v>6.52173913043478</v>
      </c>
      <c r="V9" s="14">
        <f t="shared" si="11"/>
        <v>85.5429115955907</v>
      </c>
      <c r="W9" s="14">
        <f t="shared" si="12"/>
        <v>4</v>
      </c>
      <c r="X9" s="20">
        <f t="shared" si="13"/>
        <v>120</v>
      </c>
      <c r="Y9" s="18">
        <f t="shared" si="14"/>
        <v>0.0333333333333333</v>
      </c>
    </row>
    <row r="10" ht="16.5" spans="1:25">
      <c r="A10" s="14" t="s">
        <v>411</v>
      </c>
      <c r="B10" s="70" t="s">
        <v>412</v>
      </c>
      <c r="C10" s="19" t="s">
        <v>404</v>
      </c>
      <c r="D10" s="14" t="s">
        <v>190</v>
      </c>
      <c r="E10" s="14">
        <v>70</v>
      </c>
      <c r="F10" s="14">
        <v>21</v>
      </c>
      <c r="G10" s="14">
        <f t="shared" si="0"/>
        <v>91</v>
      </c>
      <c r="H10" s="14">
        <f t="shared" si="1"/>
        <v>96.4</v>
      </c>
      <c r="I10" s="14">
        <f t="shared" si="2"/>
        <v>28.3195020746888</v>
      </c>
      <c r="J10" s="17">
        <v>3.92</v>
      </c>
      <c r="K10" s="14">
        <f t="shared" si="3"/>
        <v>4.16</v>
      </c>
      <c r="L10" s="14">
        <f t="shared" si="4"/>
        <v>42.4038461538462</v>
      </c>
      <c r="M10" s="14">
        <v>0.67</v>
      </c>
      <c r="N10" s="14">
        <f t="shared" si="5"/>
        <v>2.25</v>
      </c>
      <c r="O10" s="14">
        <f t="shared" si="6"/>
        <v>4.46666666666667</v>
      </c>
      <c r="P10" s="14">
        <f t="shared" si="7"/>
        <v>46.8705128205128</v>
      </c>
      <c r="Q10" s="14">
        <v>30</v>
      </c>
      <c r="R10" s="14">
        <v>11.3</v>
      </c>
      <c r="S10" s="14">
        <f t="shared" si="8"/>
        <v>41.3</v>
      </c>
      <c r="T10" s="14">
        <f t="shared" si="9"/>
        <v>46</v>
      </c>
      <c r="U10" s="14">
        <f t="shared" si="10"/>
        <v>8.97826086956522</v>
      </c>
      <c r="V10" s="14">
        <f t="shared" si="11"/>
        <v>84.1682757647668</v>
      </c>
      <c r="W10" s="14">
        <f t="shared" si="12"/>
        <v>5</v>
      </c>
      <c r="X10" s="20">
        <f t="shared" si="13"/>
        <v>120</v>
      </c>
      <c r="Y10" s="18">
        <f t="shared" si="14"/>
        <v>0.0416666666666667</v>
      </c>
    </row>
    <row r="11" ht="16.5" spans="1:25">
      <c r="A11" s="14" t="s">
        <v>413</v>
      </c>
      <c r="B11" s="14" t="s">
        <v>414</v>
      </c>
      <c r="C11" s="19" t="s">
        <v>404</v>
      </c>
      <c r="D11" s="21" t="s">
        <v>190</v>
      </c>
      <c r="E11" s="21">
        <v>70</v>
      </c>
      <c r="F11" s="21">
        <v>7</v>
      </c>
      <c r="G11" s="21">
        <f t="shared" si="0"/>
        <v>77</v>
      </c>
      <c r="H11" s="14">
        <f t="shared" si="1"/>
        <v>96.4</v>
      </c>
      <c r="I11" s="21">
        <f t="shared" si="2"/>
        <v>23.9626556016597</v>
      </c>
      <c r="J11" s="17">
        <v>3.52</v>
      </c>
      <c r="K11" s="14">
        <f t="shared" si="3"/>
        <v>4.16</v>
      </c>
      <c r="L11" s="21">
        <f t="shared" si="4"/>
        <v>38.0769230769231</v>
      </c>
      <c r="M11" s="21">
        <v>2.25</v>
      </c>
      <c r="N11" s="14">
        <f t="shared" si="5"/>
        <v>2.25</v>
      </c>
      <c r="O11" s="21">
        <f t="shared" si="6"/>
        <v>15</v>
      </c>
      <c r="P11" s="21">
        <f t="shared" si="7"/>
        <v>53.0769230769231</v>
      </c>
      <c r="Q11" s="21">
        <v>30</v>
      </c>
      <c r="R11" s="21">
        <v>0.35</v>
      </c>
      <c r="S11" s="21">
        <f t="shared" si="8"/>
        <v>30.35</v>
      </c>
      <c r="T11" s="14">
        <f t="shared" si="9"/>
        <v>46</v>
      </c>
      <c r="U11" s="21">
        <f t="shared" si="10"/>
        <v>6.59782608695652</v>
      </c>
      <c r="V11" s="21">
        <f t="shared" si="11"/>
        <v>83.6374047655394</v>
      </c>
      <c r="W11" s="14">
        <f t="shared" si="12"/>
        <v>6</v>
      </c>
      <c r="X11" s="20">
        <f t="shared" si="13"/>
        <v>120</v>
      </c>
      <c r="Y11" s="18">
        <f t="shared" si="14"/>
        <v>0.05</v>
      </c>
    </row>
    <row r="12" ht="16.5" spans="1:25">
      <c r="A12" s="14" t="s">
        <v>415</v>
      </c>
      <c r="B12" s="14" t="s">
        <v>416</v>
      </c>
      <c r="C12" s="19" t="s">
        <v>404</v>
      </c>
      <c r="D12" s="14" t="s">
        <v>190</v>
      </c>
      <c r="E12" s="14">
        <v>70</v>
      </c>
      <c r="F12" s="20">
        <v>4.1</v>
      </c>
      <c r="G12" s="14">
        <f t="shared" si="0"/>
        <v>74.1</v>
      </c>
      <c r="H12" s="14">
        <f t="shared" si="1"/>
        <v>96.4</v>
      </c>
      <c r="I12" s="20">
        <f t="shared" si="2"/>
        <v>23.0601659751037</v>
      </c>
      <c r="J12" s="17">
        <v>3.78</v>
      </c>
      <c r="K12" s="14">
        <f t="shared" si="3"/>
        <v>4.16</v>
      </c>
      <c r="L12" s="20">
        <f t="shared" si="4"/>
        <v>40.8894230769231</v>
      </c>
      <c r="M12" s="14">
        <v>1.875</v>
      </c>
      <c r="N12" s="14">
        <f t="shared" si="5"/>
        <v>2.25</v>
      </c>
      <c r="O12" s="20">
        <f t="shared" si="6"/>
        <v>12.5</v>
      </c>
      <c r="P12" s="14">
        <f t="shared" si="7"/>
        <v>53.3894230769231</v>
      </c>
      <c r="Q12" s="14">
        <v>30</v>
      </c>
      <c r="R12" s="20">
        <v>0</v>
      </c>
      <c r="S12" s="14">
        <f t="shared" si="8"/>
        <v>30</v>
      </c>
      <c r="T12" s="14">
        <f t="shared" si="9"/>
        <v>46</v>
      </c>
      <c r="U12" s="20">
        <f t="shared" si="10"/>
        <v>6.52173913043478</v>
      </c>
      <c r="V12" s="14">
        <f t="shared" si="11"/>
        <v>82.9713281824616</v>
      </c>
      <c r="W12" s="14">
        <f t="shared" si="12"/>
        <v>7</v>
      </c>
      <c r="X12" s="20">
        <f t="shared" si="13"/>
        <v>120</v>
      </c>
      <c r="Y12" s="18">
        <f t="shared" si="14"/>
        <v>0.0583333333333333</v>
      </c>
    </row>
    <row r="13" ht="16.5" spans="1:25">
      <c r="A13" s="14" t="s">
        <v>417</v>
      </c>
      <c r="B13" s="70" t="s">
        <v>418</v>
      </c>
      <c r="C13" s="19" t="s">
        <v>404</v>
      </c>
      <c r="D13" s="14" t="s">
        <v>190</v>
      </c>
      <c r="E13" s="14">
        <v>70</v>
      </c>
      <c r="F13" s="14">
        <v>8</v>
      </c>
      <c r="G13" s="14">
        <f t="shared" si="0"/>
        <v>78</v>
      </c>
      <c r="H13" s="14">
        <f t="shared" si="1"/>
        <v>96.4</v>
      </c>
      <c r="I13" s="14">
        <f t="shared" si="2"/>
        <v>24.2738589211618</v>
      </c>
      <c r="J13" s="17">
        <v>3.56</v>
      </c>
      <c r="K13" s="14">
        <f t="shared" si="3"/>
        <v>4.16</v>
      </c>
      <c r="L13" s="14">
        <f t="shared" si="4"/>
        <v>38.5096153846154</v>
      </c>
      <c r="M13" s="14">
        <v>1.875</v>
      </c>
      <c r="N13" s="14">
        <f t="shared" si="5"/>
        <v>2.25</v>
      </c>
      <c r="O13" s="14">
        <f t="shared" si="6"/>
        <v>12.5</v>
      </c>
      <c r="P13" s="14">
        <f t="shared" si="7"/>
        <v>51.0096153846154</v>
      </c>
      <c r="Q13" s="14">
        <v>30</v>
      </c>
      <c r="R13" s="14">
        <v>0</v>
      </c>
      <c r="S13" s="14">
        <f t="shared" si="8"/>
        <v>30</v>
      </c>
      <c r="T13" s="14">
        <f t="shared" si="9"/>
        <v>46</v>
      </c>
      <c r="U13" s="14">
        <f t="shared" si="10"/>
        <v>6.52173913043478</v>
      </c>
      <c r="V13" s="14">
        <f t="shared" si="11"/>
        <v>81.805213436212</v>
      </c>
      <c r="W13" s="14">
        <f t="shared" si="12"/>
        <v>8</v>
      </c>
      <c r="X13" s="20">
        <f t="shared" si="13"/>
        <v>120</v>
      </c>
      <c r="Y13" s="18">
        <f t="shared" si="14"/>
        <v>0.0666666666666667</v>
      </c>
    </row>
    <row r="14" ht="16.5" spans="1:25">
      <c r="A14" s="14" t="s">
        <v>419</v>
      </c>
      <c r="B14" s="70" t="s">
        <v>420</v>
      </c>
      <c r="C14" s="19" t="s">
        <v>404</v>
      </c>
      <c r="D14" s="14" t="s">
        <v>190</v>
      </c>
      <c r="E14" s="14">
        <v>70</v>
      </c>
      <c r="F14" s="14">
        <v>19</v>
      </c>
      <c r="G14" s="14">
        <f t="shared" si="0"/>
        <v>89</v>
      </c>
      <c r="H14" s="14">
        <f t="shared" si="1"/>
        <v>96.4</v>
      </c>
      <c r="I14" s="14">
        <f t="shared" si="2"/>
        <v>27.6970954356846</v>
      </c>
      <c r="J14" s="17">
        <v>4.16</v>
      </c>
      <c r="K14" s="14">
        <f t="shared" si="3"/>
        <v>4.16</v>
      </c>
      <c r="L14" s="14">
        <f t="shared" si="4"/>
        <v>45</v>
      </c>
      <c r="M14" s="14">
        <v>0</v>
      </c>
      <c r="N14" s="14">
        <f t="shared" si="5"/>
        <v>2.25</v>
      </c>
      <c r="O14" s="14">
        <f t="shared" si="6"/>
        <v>0</v>
      </c>
      <c r="P14" s="14">
        <f t="shared" si="7"/>
        <v>45</v>
      </c>
      <c r="Q14" s="14">
        <v>30</v>
      </c>
      <c r="R14" s="14">
        <v>4.1</v>
      </c>
      <c r="S14" s="14">
        <f t="shared" si="8"/>
        <v>34.1</v>
      </c>
      <c r="T14" s="14">
        <f t="shared" si="9"/>
        <v>46</v>
      </c>
      <c r="U14" s="14">
        <f t="shared" si="10"/>
        <v>7.41304347826087</v>
      </c>
      <c r="V14" s="14">
        <f t="shared" si="11"/>
        <v>80.1101389139455</v>
      </c>
      <c r="W14" s="14">
        <f t="shared" si="12"/>
        <v>9</v>
      </c>
      <c r="X14" s="20">
        <f t="shared" si="13"/>
        <v>120</v>
      </c>
      <c r="Y14" s="18">
        <f t="shared" si="14"/>
        <v>0.075</v>
      </c>
    </row>
    <row r="15" ht="16.5" spans="1:25">
      <c r="A15" s="14" t="s">
        <v>421</v>
      </c>
      <c r="B15" s="14" t="s">
        <v>422</v>
      </c>
      <c r="C15" s="19" t="s">
        <v>404</v>
      </c>
      <c r="D15" s="14" t="s">
        <v>190</v>
      </c>
      <c r="E15" s="14">
        <v>70</v>
      </c>
      <c r="F15" s="20">
        <v>25</v>
      </c>
      <c r="G15" s="14">
        <f t="shared" si="0"/>
        <v>95</v>
      </c>
      <c r="H15" s="14">
        <f t="shared" si="1"/>
        <v>96.4</v>
      </c>
      <c r="I15" s="20">
        <f t="shared" si="2"/>
        <v>29.5643153526971</v>
      </c>
      <c r="J15" s="17">
        <v>4</v>
      </c>
      <c r="K15" s="14">
        <f t="shared" si="3"/>
        <v>4.16</v>
      </c>
      <c r="L15" s="20">
        <f t="shared" si="4"/>
        <v>43.2692307692308</v>
      </c>
      <c r="M15" s="14">
        <v>0</v>
      </c>
      <c r="N15" s="14">
        <f t="shared" si="5"/>
        <v>2.25</v>
      </c>
      <c r="O15" s="20">
        <f t="shared" si="6"/>
        <v>0</v>
      </c>
      <c r="P15" s="14">
        <f t="shared" si="7"/>
        <v>43.2692307692308</v>
      </c>
      <c r="Q15" s="14">
        <v>30</v>
      </c>
      <c r="R15" s="20">
        <v>1.3</v>
      </c>
      <c r="S15" s="14">
        <f t="shared" si="8"/>
        <v>31.3</v>
      </c>
      <c r="T15" s="14">
        <f t="shared" si="9"/>
        <v>46</v>
      </c>
      <c r="U15" s="20">
        <f t="shared" si="10"/>
        <v>6.80434782608696</v>
      </c>
      <c r="V15" s="14">
        <f t="shared" si="11"/>
        <v>79.6378939480148</v>
      </c>
      <c r="W15" s="14">
        <f t="shared" si="12"/>
        <v>10</v>
      </c>
      <c r="X15" s="20">
        <f t="shared" si="13"/>
        <v>120</v>
      </c>
      <c r="Y15" s="18">
        <f t="shared" si="14"/>
        <v>0.0833333333333333</v>
      </c>
    </row>
    <row r="16" ht="16.5" spans="1:25">
      <c r="A16" s="14" t="s">
        <v>423</v>
      </c>
      <c r="B16" s="14" t="s">
        <v>424</v>
      </c>
      <c r="C16" s="19" t="s">
        <v>404</v>
      </c>
      <c r="D16" s="14" t="s">
        <v>190</v>
      </c>
      <c r="E16" s="14">
        <v>70</v>
      </c>
      <c r="F16" s="14">
        <v>11</v>
      </c>
      <c r="G16" s="14">
        <f t="shared" si="0"/>
        <v>81</v>
      </c>
      <c r="H16" s="14">
        <f t="shared" si="1"/>
        <v>96.4</v>
      </c>
      <c r="I16" s="14">
        <f t="shared" si="2"/>
        <v>25.207468879668</v>
      </c>
      <c r="J16" s="17">
        <v>3.98</v>
      </c>
      <c r="K16" s="14">
        <f t="shared" si="3"/>
        <v>4.16</v>
      </c>
      <c r="L16" s="14">
        <f t="shared" si="4"/>
        <v>43.0528846153846</v>
      </c>
      <c r="M16" s="14">
        <v>0</v>
      </c>
      <c r="N16" s="14">
        <f t="shared" si="5"/>
        <v>2.25</v>
      </c>
      <c r="O16" s="14">
        <f t="shared" si="6"/>
        <v>0</v>
      </c>
      <c r="P16" s="14">
        <f t="shared" si="7"/>
        <v>43.0528846153846</v>
      </c>
      <c r="Q16" s="14">
        <v>30</v>
      </c>
      <c r="R16" s="14">
        <v>16</v>
      </c>
      <c r="S16" s="14">
        <f t="shared" si="8"/>
        <v>46</v>
      </c>
      <c r="T16" s="14">
        <f t="shared" si="9"/>
        <v>46</v>
      </c>
      <c r="U16" s="14">
        <f t="shared" si="10"/>
        <v>10</v>
      </c>
      <c r="V16" s="14">
        <f t="shared" si="11"/>
        <v>78.2603534950526</v>
      </c>
      <c r="W16" s="14">
        <f t="shared" si="12"/>
        <v>11</v>
      </c>
      <c r="X16" s="20">
        <f t="shared" si="13"/>
        <v>120</v>
      </c>
      <c r="Y16" s="18">
        <f t="shared" si="14"/>
        <v>0.0916666666666667</v>
      </c>
    </row>
    <row r="17" ht="16.5" spans="1:25">
      <c r="A17" s="14" t="s">
        <v>425</v>
      </c>
      <c r="B17" s="70" t="s">
        <v>426</v>
      </c>
      <c r="C17" s="19" t="s">
        <v>404</v>
      </c>
      <c r="D17" s="14" t="s">
        <v>190</v>
      </c>
      <c r="E17" s="14">
        <v>70</v>
      </c>
      <c r="F17" s="14">
        <v>-4.8</v>
      </c>
      <c r="G17" s="14">
        <f t="shared" si="0"/>
        <v>65.2</v>
      </c>
      <c r="H17" s="14">
        <f t="shared" si="1"/>
        <v>96.4</v>
      </c>
      <c r="I17" s="14">
        <f t="shared" si="2"/>
        <v>20.2904564315353</v>
      </c>
      <c r="J17" s="17">
        <v>3.52</v>
      </c>
      <c r="K17" s="14">
        <f t="shared" si="3"/>
        <v>4.16</v>
      </c>
      <c r="L17" s="14">
        <f t="shared" si="4"/>
        <v>38.0769230769231</v>
      </c>
      <c r="M17" s="14">
        <v>2</v>
      </c>
      <c r="N17" s="14">
        <f t="shared" si="5"/>
        <v>2.25</v>
      </c>
      <c r="O17" s="14">
        <f t="shared" si="6"/>
        <v>13.3333333333333</v>
      </c>
      <c r="P17" s="14">
        <f t="shared" si="7"/>
        <v>51.4102564102564</v>
      </c>
      <c r="Q17" s="14">
        <v>30</v>
      </c>
      <c r="R17" s="14">
        <v>0</v>
      </c>
      <c r="S17" s="14">
        <f t="shared" si="8"/>
        <v>30</v>
      </c>
      <c r="T17" s="14">
        <f t="shared" si="9"/>
        <v>46</v>
      </c>
      <c r="U17" s="14">
        <f t="shared" si="10"/>
        <v>6.52173913043478</v>
      </c>
      <c r="V17" s="14">
        <f t="shared" si="11"/>
        <v>78.2224519722265</v>
      </c>
      <c r="W17" s="14">
        <f t="shared" si="12"/>
        <v>12</v>
      </c>
      <c r="X17" s="20">
        <f t="shared" si="13"/>
        <v>120</v>
      </c>
      <c r="Y17" s="18">
        <f t="shared" si="14"/>
        <v>0.1</v>
      </c>
    </row>
    <row r="18" ht="16.5" spans="1:25">
      <c r="A18" s="14" t="s">
        <v>427</v>
      </c>
      <c r="B18" s="14" t="s">
        <v>428</v>
      </c>
      <c r="C18" s="19" t="s">
        <v>404</v>
      </c>
      <c r="D18" s="14" t="s">
        <v>190</v>
      </c>
      <c r="E18" s="14">
        <v>70</v>
      </c>
      <c r="F18" s="20">
        <v>26.4</v>
      </c>
      <c r="G18" s="14">
        <f t="shared" si="0"/>
        <v>96.4</v>
      </c>
      <c r="H18" s="14">
        <f t="shared" si="1"/>
        <v>96.4</v>
      </c>
      <c r="I18" s="20">
        <f t="shared" si="2"/>
        <v>30</v>
      </c>
      <c r="J18" s="17">
        <v>3.8</v>
      </c>
      <c r="K18" s="14">
        <f t="shared" si="3"/>
        <v>4.16</v>
      </c>
      <c r="L18" s="20">
        <f t="shared" si="4"/>
        <v>41.1057692307692</v>
      </c>
      <c r="M18" s="14">
        <v>0</v>
      </c>
      <c r="N18" s="14">
        <f t="shared" si="5"/>
        <v>2.25</v>
      </c>
      <c r="O18" s="20">
        <f t="shared" si="6"/>
        <v>0</v>
      </c>
      <c r="P18" s="14">
        <f t="shared" si="7"/>
        <v>41.1057692307692</v>
      </c>
      <c r="Q18" s="14">
        <v>30</v>
      </c>
      <c r="R18" s="20">
        <v>0.75</v>
      </c>
      <c r="S18" s="14">
        <f t="shared" si="8"/>
        <v>30.75</v>
      </c>
      <c r="T18" s="14">
        <f t="shared" si="9"/>
        <v>46</v>
      </c>
      <c r="U18" s="20">
        <f t="shared" si="10"/>
        <v>6.68478260869565</v>
      </c>
      <c r="V18" s="14">
        <f t="shared" si="11"/>
        <v>77.7905518394649</v>
      </c>
      <c r="W18" s="14">
        <f t="shared" si="12"/>
        <v>13</v>
      </c>
      <c r="X18" s="20">
        <f t="shared" si="13"/>
        <v>120</v>
      </c>
      <c r="Y18" s="18">
        <f t="shared" si="14"/>
        <v>0.108333333333333</v>
      </c>
    </row>
    <row r="19" ht="16.5" spans="1:25">
      <c r="A19" s="14" t="s">
        <v>429</v>
      </c>
      <c r="B19" s="14" t="s">
        <v>430</v>
      </c>
      <c r="C19" s="19" t="s">
        <v>404</v>
      </c>
      <c r="D19" s="14" t="s">
        <v>190</v>
      </c>
      <c r="E19" s="14">
        <v>70</v>
      </c>
      <c r="F19" s="14">
        <v>4</v>
      </c>
      <c r="G19" s="14">
        <f t="shared" si="0"/>
        <v>74</v>
      </c>
      <c r="H19" s="14">
        <f t="shared" si="1"/>
        <v>96.4</v>
      </c>
      <c r="I19" s="14">
        <f t="shared" si="2"/>
        <v>23.0290456431535</v>
      </c>
      <c r="J19" s="17">
        <v>3.2</v>
      </c>
      <c r="K19" s="14">
        <f t="shared" si="3"/>
        <v>4.16</v>
      </c>
      <c r="L19" s="14">
        <f t="shared" si="4"/>
        <v>34.6153846153846</v>
      </c>
      <c r="M19" s="14">
        <v>2</v>
      </c>
      <c r="N19" s="14">
        <f t="shared" si="5"/>
        <v>2.25</v>
      </c>
      <c r="O19" s="14">
        <f t="shared" si="6"/>
        <v>13.3333333333333</v>
      </c>
      <c r="P19" s="14">
        <f t="shared" si="7"/>
        <v>47.948717948718</v>
      </c>
      <c r="Q19" s="14">
        <v>30</v>
      </c>
      <c r="R19" s="14">
        <v>0</v>
      </c>
      <c r="S19" s="14">
        <f t="shared" si="8"/>
        <v>30</v>
      </c>
      <c r="T19" s="14">
        <f t="shared" si="9"/>
        <v>46</v>
      </c>
      <c r="U19" s="14">
        <f t="shared" si="10"/>
        <v>6.52173913043478</v>
      </c>
      <c r="V19" s="14">
        <f t="shared" si="11"/>
        <v>77.4995027223063</v>
      </c>
      <c r="W19" s="14">
        <f t="shared" si="12"/>
        <v>14</v>
      </c>
      <c r="X19" s="20">
        <f t="shared" si="13"/>
        <v>120</v>
      </c>
      <c r="Y19" s="18">
        <f t="shared" si="14"/>
        <v>0.116666666666667</v>
      </c>
    </row>
    <row r="20" ht="16.5" spans="1:25">
      <c r="A20" s="14" t="s">
        <v>431</v>
      </c>
      <c r="B20" s="70" t="s">
        <v>432</v>
      </c>
      <c r="C20" s="19" t="s">
        <v>404</v>
      </c>
      <c r="D20" s="14" t="s">
        <v>190</v>
      </c>
      <c r="E20" s="14">
        <v>70</v>
      </c>
      <c r="F20" s="14">
        <v>0</v>
      </c>
      <c r="G20" s="14">
        <f t="shared" si="0"/>
        <v>70</v>
      </c>
      <c r="H20" s="14">
        <f t="shared" si="1"/>
        <v>96.4</v>
      </c>
      <c r="I20" s="14">
        <f t="shared" si="2"/>
        <v>21.7842323651452</v>
      </c>
      <c r="J20" s="17">
        <v>3.7</v>
      </c>
      <c r="K20" s="14">
        <f t="shared" si="3"/>
        <v>4.16</v>
      </c>
      <c r="L20" s="14">
        <f t="shared" si="4"/>
        <v>40.0240384615385</v>
      </c>
      <c r="M20" s="14">
        <v>1.25</v>
      </c>
      <c r="N20" s="14">
        <f t="shared" si="5"/>
        <v>2.25</v>
      </c>
      <c r="O20" s="14">
        <f t="shared" si="6"/>
        <v>8.33333333333333</v>
      </c>
      <c r="P20" s="14">
        <f t="shared" si="7"/>
        <v>48.3573717948718</v>
      </c>
      <c r="Q20" s="14">
        <v>30</v>
      </c>
      <c r="R20" s="14">
        <v>0.975</v>
      </c>
      <c r="S20" s="14">
        <f t="shared" si="8"/>
        <v>30.975</v>
      </c>
      <c r="T20" s="14">
        <f t="shared" si="9"/>
        <v>46</v>
      </c>
      <c r="U20" s="14">
        <f t="shared" si="10"/>
        <v>6.73369565217391</v>
      </c>
      <c r="V20" s="14">
        <f t="shared" si="11"/>
        <v>76.8752998121909</v>
      </c>
      <c r="W20" s="14">
        <f t="shared" si="12"/>
        <v>15</v>
      </c>
      <c r="X20" s="20">
        <f t="shared" si="13"/>
        <v>120</v>
      </c>
      <c r="Y20" s="18">
        <f t="shared" si="14"/>
        <v>0.125</v>
      </c>
    </row>
    <row r="21" ht="16.5" spans="1:25">
      <c r="A21" s="14" t="s">
        <v>433</v>
      </c>
      <c r="B21" s="14" t="s">
        <v>434</v>
      </c>
      <c r="C21" s="19" t="s">
        <v>404</v>
      </c>
      <c r="D21" s="14" t="s">
        <v>190</v>
      </c>
      <c r="E21" s="14">
        <v>70</v>
      </c>
      <c r="F21" s="19">
        <v>22</v>
      </c>
      <c r="G21" s="14">
        <f t="shared" si="0"/>
        <v>92</v>
      </c>
      <c r="H21" s="14">
        <f t="shared" si="1"/>
        <v>96.4</v>
      </c>
      <c r="I21" s="19">
        <f t="shared" si="2"/>
        <v>28.6307053941909</v>
      </c>
      <c r="J21" s="17">
        <v>3.84</v>
      </c>
      <c r="K21" s="14">
        <f t="shared" si="3"/>
        <v>4.16</v>
      </c>
      <c r="L21" s="19">
        <f t="shared" si="4"/>
        <v>41.5384615384615</v>
      </c>
      <c r="M21" s="14">
        <v>0</v>
      </c>
      <c r="N21" s="14">
        <f t="shared" si="5"/>
        <v>2.25</v>
      </c>
      <c r="O21" s="19">
        <f t="shared" si="6"/>
        <v>0</v>
      </c>
      <c r="P21" s="14">
        <f t="shared" si="7"/>
        <v>41.5384615384615</v>
      </c>
      <c r="Q21" s="14">
        <v>30</v>
      </c>
      <c r="R21" s="19">
        <v>0.46</v>
      </c>
      <c r="S21" s="14">
        <f t="shared" si="8"/>
        <v>30.46</v>
      </c>
      <c r="T21" s="14">
        <f t="shared" si="9"/>
        <v>46</v>
      </c>
      <c r="U21" s="19">
        <f t="shared" si="10"/>
        <v>6.62173913043478</v>
      </c>
      <c r="V21" s="14">
        <f t="shared" si="11"/>
        <v>76.7909060630871</v>
      </c>
      <c r="W21" s="14">
        <f t="shared" si="12"/>
        <v>16</v>
      </c>
      <c r="X21" s="20">
        <f t="shared" si="13"/>
        <v>120</v>
      </c>
      <c r="Y21" s="18">
        <f t="shared" si="14"/>
        <v>0.133333333333333</v>
      </c>
    </row>
    <row r="22" ht="16.5" spans="1:25">
      <c r="A22" s="14" t="s">
        <v>435</v>
      </c>
      <c r="B22" s="14" t="s">
        <v>436</v>
      </c>
      <c r="C22" s="19" t="s">
        <v>404</v>
      </c>
      <c r="D22" s="14" t="s">
        <v>190</v>
      </c>
      <c r="E22" s="14">
        <v>70</v>
      </c>
      <c r="F22" s="14">
        <v>14</v>
      </c>
      <c r="G22" s="14">
        <f t="shared" si="0"/>
        <v>84</v>
      </c>
      <c r="H22" s="14">
        <f t="shared" si="1"/>
        <v>96.4</v>
      </c>
      <c r="I22" s="14">
        <f t="shared" si="2"/>
        <v>26.1410788381743</v>
      </c>
      <c r="J22" s="17">
        <v>3.94</v>
      </c>
      <c r="K22" s="14">
        <f t="shared" si="3"/>
        <v>4.16</v>
      </c>
      <c r="L22" s="14">
        <f t="shared" si="4"/>
        <v>42.6201923076923</v>
      </c>
      <c r="M22" s="14">
        <v>0</v>
      </c>
      <c r="N22" s="14">
        <f t="shared" si="5"/>
        <v>2.25</v>
      </c>
      <c r="O22" s="14">
        <f t="shared" si="6"/>
        <v>0</v>
      </c>
      <c r="P22" s="14">
        <f t="shared" si="7"/>
        <v>42.6201923076923</v>
      </c>
      <c r="Q22" s="14">
        <v>30</v>
      </c>
      <c r="R22" s="14">
        <v>4.97</v>
      </c>
      <c r="S22" s="14">
        <f t="shared" si="8"/>
        <v>34.97</v>
      </c>
      <c r="T22" s="14">
        <f t="shared" si="9"/>
        <v>46</v>
      </c>
      <c r="U22" s="14">
        <f t="shared" si="10"/>
        <v>7.60217391304348</v>
      </c>
      <c r="V22" s="14">
        <f t="shared" si="11"/>
        <v>76.3634450589101</v>
      </c>
      <c r="W22" s="14">
        <f t="shared" si="12"/>
        <v>17</v>
      </c>
      <c r="X22" s="20">
        <f t="shared" si="13"/>
        <v>120</v>
      </c>
      <c r="Y22" s="18">
        <f t="shared" si="14"/>
        <v>0.141666666666667</v>
      </c>
    </row>
    <row r="23" ht="16.5" spans="1:25">
      <c r="A23" s="14" t="s">
        <v>437</v>
      </c>
      <c r="B23" s="14" t="s">
        <v>438</v>
      </c>
      <c r="C23" s="19" t="s">
        <v>404</v>
      </c>
      <c r="D23" s="14" t="s">
        <v>190</v>
      </c>
      <c r="E23" s="14">
        <v>70</v>
      </c>
      <c r="F23" s="14">
        <v>14</v>
      </c>
      <c r="G23" s="14">
        <f t="shared" si="0"/>
        <v>84</v>
      </c>
      <c r="H23" s="14">
        <f t="shared" si="1"/>
        <v>96.4</v>
      </c>
      <c r="I23" s="14">
        <f t="shared" si="2"/>
        <v>26.1410788381743</v>
      </c>
      <c r="J23" s="17">
        <v>3.94</v>
      </c>
      <c r="K23" s="14">
        <f t="shared" si="3"/>
        <v>4.16</v>
      </c>
      <c r="L23" s="14">
        <f t="shared" si="4"/>
        <v>42.6201923076923</v>
      </c>
      <c r="M23" s="14">
        <v>0</v>
      </c>
      <c r="N23" s="14">
        <f t="shared" si="5"/>
        <v>2.25</v>
      </c>
      <c r="O23" s="14">
        <f t="shared" si="6"/>
        <v>0</v>
      </c>
      <c r="P23" s="14">
        <f t="shared" si="7"/>
        <v>42.6201923076923</v>
      </c>
      <c r="Q23" s="14">
        <v>30</v>
      </c>
      <c r="R23" s="14">
        <v>4.75</v>
      </c>
      <c r="S23" s="14">
        <f t="shared" si="8"/>
        <v>34.75</v>
      </c>
      <c r="T23" s="14">
        <f t="shared" si="9"/>
        <v>46</v>
      </c>
      <c r="U23" s="14">
        <f t="shared" si="10"/>
        <v>7.55434782608696</v>
      </c>
      <c r="V23" s="14">
        <f t="shared" si="11"/>
        <v>76.3156189719535</v>
      </c>
      <c r="W23" s="14">
        <f t="shared" si="12"/>
        <v>18</v>
      </c>
      <c r="X23" s="20">
        <f t="shared" si="13"/>
        <v>120</v>
      </c>
      <c r="Y23" s="18">
        <f t="shared" si="14"/>
        <v>0.15</v>
      </c>
    </row>
    <row r="24" ht="16.5" spans="1:25">
      <c r="A24" s="14" t="s">
        <v>439</v>
      </c>
      <c r="B24" s="70" t="s">
        <v>440</v>
      </c>
      <c r="C24" s="19" t="s">
        <v>404</v>
      </c>
      <c r="D24" s="14" t="s">
        <v>190</v>
      </c>
      <c r="E24" s="14">
        <v>70</v>
      </c>
      <c r="F24" s="20">
        <v>17</v>
      </c>
      <c r="G24" s="14">
        <f t="shared" si="0"/>
        <v>87</v>
      </c>
      <c r="H24" s="14">
        <f t="shared" si="1"/>
        <v>96.4</v>
      </c>
      <c r="I24" s="20">
        <f t="shared" si="2"/>
        <v>27.0746887966805</v>
      </c>
      <c r="J24" s="17">
        <v>3.8</v>
      </c>
      <c r="K24" s="14">
        <f t="shared" si="3"/>
        <v>4.16</v>
      </c>
      <c r="L24" s="20">
        <f t="shared" si="4"/>
        <v>41.1057692307692</v>
      </c>
      <c r="M24" s="14">
        <v>0</v>
      </c>
      <c r="N24" s="14">
        <f t="shared" si="5"/>
        <v>2.25</v>
      </c>
      <c r="O24" s="20">
        <f t="shared" si="6"/>
        <v>0</v>
      </c>
      <c r="P24" s="14">
        <f t="shared" si="7"/>
        <v>41.1057692307692</v>
      </c>
      <c r="Q24" s="14">
        <v>30</v>
      </c>
      <c r="R24" s="20">
        <v>5.4667</v>
      </c>
      <c r="S24" s="14">
        <f t="shared" si="8"/>
        <v>35.4667</v>
      </c>
      <c r="T24" s="14">
        <f t="shared" si="9"/>
        <v>46</v>
      </c>
      <c r="U24" s="20">
        <f t="shared" si="10"/>
        <v>7.71015217391304</v>
      </c>
      <c r="V24" s="14">
        <f t="shared" si="11"/>
        <v>75.8906102013627</v>
      </c>
      <c r="W24" s="14">
        <f t="shared" si="12"/>
        <v>19</v>
      </c>
      <c r="X24" s="20">
        <f t="shared" si="13"/>
        <v>120</v>
      </c>
      <c r="Y24" s="18">
        <f t="shared" si="14"/>
        <v>0.158333333333333</v>
      </c>
    </row>
    <row r="25" ht="16.5" spans="1:25">
      <c r="A25" s="14" t="s">
        <v>441</v>
      </c>
      <c r="B25" s="70" t="s">
        <v>442</v>
      </c>
      <c r="C25" s="19" t="s">
        <v>404</v>
      </c>
      <c r="D25" s="14" t="s">
        <v>190</v>
      </c>
      <c r="E25" s="14">
        <v>70</v>
      </c>
      <c r="F25" s="14">
        <v>11</v>
      </c>
      <c r="G25" s="14">
        <f t="shared" si="0"/>
        <v>81</v>
      </c>
      <c r="H25" s="14">
        <f t="shared" si="1"/>
        <v>96.4</v>
      </c>
      <c r="I25" s="14">
        <f t="shared" si="2"/>
        <v>25.207468879668</v>
      </c>
      <c r="J25" s="17">
        <v>3.98</v>
      </c>
      <c r="K25" s="14">
        <f t="shared" si="3"/>
        <v>4.16</v>
      </c>
      <c r="L25" s="14">
        <f t="shared" si="4"/>
        <v>43.0528846153846</v>
      </c>
      <c r="M25" s="14">
        <v>0</v>
      </c>
      <c r="N25" s="14">
        <f t="shared" si="5"/>
        <v>2.25</v>
      </c>
      <c r="O25" s="14">
        <f t="shared" si="6"/>
        <v>0</v>
      </c>
      <c r="P25" s="14">
        <f t="shared" si="7"/>
        <v>43.0528846153846</v>
      </c>
      <c r="Q25" s="14">
        <v>30</v>
      </c>
      <c r="R25" s="14">
        <v>4</v>
      </c>
      <c r="S25" s="14">
        <f t="shared" si="8"/>
        <v>34</v>
      </c>
      <c r="T25" s="14">
        <f t="shared" si="9"/>
        <v>46</v>
      </c>
      <c r="U25" s="14">
        <f t="shared" si="10"/>
        <v>7.39130434782609</v>
      </c>
      <c r="V25" s="14">
        <f t="shared" si="11"/>
        <v>75.6516578428787</v>
      </c>
      <c r="W25" s="14">
        <f t="shared" si="12"/>
        <v>20</v>
      </c>
      <c r="X25" s="20">
        <f t="shared" si="13"/>
        <v>120</v>
      </c>
      <c r="Y25" s="18">
        <f t="shared" si="14"/>
        <v>0.166666666666667</v>
      </c>
    </row>
    <row r="26" ht="16.5" spans="1:25">
      <c r="A26" s="14" t="s">
        <v>443</v>
      </c>
      <c r="B26" s="14" t="s">
        <v>444</v>
      </c>
      <c r="C26" s="19" t="s">
        <v>404</v>
      </c>
      <c r="D26" s="14" t="s">
        <v>190</v>
      </c>
      <c r="E26" s="14">
        <v>70</v>
      </c>
      <c r="F26" s="14">
        <v>20</v>
      </c>
      <c r="G26" s="14">
        <f t="shared" si="0"/>
        <v>90</v>
      </c>
      <c r="H26" s="14">
        <f t="shared" si="1"/>
        <v>96.4</v>
      </c>
      <c r="I26" s="14">
        <f t="shared" si="2"/>
        <v>28.0082987551867</v>
      </c>
      <c r="J26" s="17">
        <v>3.68</v>
      </c>
      <c r="K26" s="14">
        <f t="shared" si="3"/>
        <v>4.16</v>
      </c>
      <c r="L26" s="14">
        <f t="shared" si="4"/>
        <v>39.8076923076923</v>
      </c>
      <c r="M26" s="14">
        <v>0</v>
      </c>
      <c r="N26" s="14">
        <f t="shared" si="5"/>
        <v>2.25</v>
      </c>
      <c r="O26" s="14">
        <f t="shared" si="6"/>
        <v>0</v>
      </c>
      <c r="P26" s="14">
        <f t="shared" si="7"/>
        <v>39.8076923076923</v>
      </c>
      <c r="Q26" s="14">
        <v>30</v>
      </c>
      <c r="R26" s="14">
        <v>5.85</v>
      </c>
      <c r="S26" s="14">
        <f t="shared" si="8"/>
        <v>35.85</v>
      </c>
      <c r="T26" s="14">
        <f t="shared" si="9"/>
        <v>46</v>
      </c>
      <c r="U26" s="14">
        <f t="shared" si="10"/>
        <v>7.79347826086957</v>
      </c>
      <c r="V26" s="14">
        <f t="shared" si="11"/>
        <v>75.6094693237486</v>
      </c>
      <c r="W26" s="14">
        <f t="shared" si="12"/>
        <v>21</v>
      </c>
      <c r="X26" s="20">
        <f t="shared" si="13"/>
        <v>120</v>
      </c>
      <c r="Y26" s="18">
        <f t="shared" si="14"/>
        <v>0.175</v>
      </c>
    </row>
    <row r="27" ht="16.5" spans="1:25">
      <c r="A27" s="14" t="s">
        <v>445</v>
      </c>
      <c r="B27" s="14" t="s">
        <v>446</v>
      </c>
      <c r="C27" s="19" t="s">
        <v>404</v>
      </c>
      <c r="D27" s="14" t="s">
        <v>190</v>
      </c>
      <c r="E27" s="14">
        <v>70</v>
      </c>
      <c r="F27" s="20">
        <v>8</v>
      </c>
      <c r="G27" s="14">
        <f t="shared" si="0"/>
        <v>78</v>
      </c>
      <c r="H27" s="14">
        <f t="shared" si="1"/>
        <v>96.4</v>
      </c>
      <c r="I27" s="20">
        <f t="shared" si="2"/>
        <v>24.2738589211618</v>
      </c>
      <c r="J27" s="17">
        <v>4.06</v>
      </c>
      <c r="K27" s="14">
        <f t="shared" si="3"/>
        <v>4.16</v>
      </c>
      <c r="L27" s="20">
        <f t="shared" si="4"/>
        <v>43.9182692307692</v>
      </c>
      <c r="M27" s="14">
        <v>0</v>
      </c>
      <c r="N27" s="14">
        <f t="shared" si="5"/>
        <v>2.25</v>
      </c>
      <c r="O27" s="20">
        <f t="shared" si="6"/>
        <v>0</v>
      </c>
      <c r="P27" s="14">
        <f t="shared" si="7"/>
        <v>43.9182692307692</v>
      </c>
      <c r="Q27" s="14">
        <v>30</v>
      </c>
      <c r="R27" s="20">
        <v>4</v>
      </c>
      <c r="S27" s="14">
        <f t="shared" si="8"/>
        <v>34</v>
      </c>
      <c r="T27" s="14">
        <f t="shared" si="9"/>
        <v>46</v>
      </c>
      <c r="U27" s="20">
        <f t="shared" si="10"/>
        <v>7.39130434782609</v>
      </c>
      <c r="V27" s="14">
        <f t="shared" si="11"/>
        <v>75.5834324997571</v>
      </c>
      <c r="W27" s="14">
        <f t="shared" si="12"/>
        <v>22</v>
      </c>
      <c r="X27" s="20">
        <f t="shared" si="13"/>
        <v>120</v>
      </c>
      <c r="Y27" s="18">
        <f t="shared" si="14"/>
        <v>0.183333333333333</v>
      </c>
    </row>
    <row r="28" ht="16.5" spans="1:25">
      <c r="A28" s="14" t="s">
        <v>447</v>
      </c>
      <c r="B28" s="14" t="s">
        <v>448</v>
      </c>
      <c r="C28" s="19" t="s">
        <v>404</v>
      </c>
      <c r="D28" s="14" t="s">
        <v>190</v>
      </c>
      <c r="E28" s="14">
        <v>70</v>
      </c>
      <c r="F28" s="14">
        <v>11</v>
      </c>
      <c r="G28" s="14">
        <f t="shared" si="0"/>
        <v>81</v>
      </c>
      <c r="H28" s="14">
        <f t="shared" si="1"/>
        <v>96.4</v>
      </c>
      <c r="I28" s="14">
        <f t="shared" si="2"/>
        <v>25.207468879668</v>
      </c>
      <c r="J28" s="17">
        <v>3.94</v>
      </c>
      <c r="K28" s="14">
        <f t="shared" si="3"/>
        <v>4.16</v>
      </c>
      <c r="L28" s="14">
        <f t="shared" si="4"/>
        <v>42.6201923076923</v>
      </c>
      <c r="M28" s="14">
        <v>0</v>
      </c>
      <c r="N28" s="14">
        <f t="shared" si="5"/>
        <v>2.25</v>
      </c>
      <c r="O28" s="14">
        <f t="shared" si="6"/>
        <v>0</v>
      </c>
      <c r="P28" s="14">
        <f t="shared" si="7"/>
        <v>42.6201923076923</v>
      </c>
      <c r="Q28" s="14">
        <v>30</v>
      </c>
      <c r="R28" s="14">
        <v>4</v>
      </c>
      <c r="S28" s="14">
        <f t="shared" si="8"/>
        <v>34</v>
      </c>
      <c r="T28" s="14">
        <f t="shared" si="9"/>
        <v>46</v>
      </c>
      <c r="U28" s="14">
        <f t="shared" si="10"/>
        <v>7.39130434782609</v>
      </c>
      <c r="V28" s="14">
        <f t="shared" si="11"/>
        <v>75.2189655351864</v>
      </c>
      <c r="W28" s="14">
        <f t="shared" si="12"/>
        <v>23</v>
      </c>
      <c r="X28" s="20">
        <f t="shared" si="13"/>
        <v>120</v>
      </c>
      <c r="Y28" s="18">
        <f t="shared" si="14"/>
        <v>0.191666666666667</v>
      </c>
    </row>
    <row r="29" ht="16.5" spans="1:25">
      <c r="A29" s="14" t="s">
        <v>449</v>
      </c>
      <c r="B29" s="14" t="s">
        <v>450</v>
      </c>
      <c r="C29" s="19" t="s">
        <v>404</v>
      </c>
      <c r="D29" s="14" t="s">
        <v>190</v>
      </c>
      <c r="E29" s="14">
        <v>70</v>
      </c>
      <c r="F29" s="21">
        <v>12</v>
      </c>
      <c r="G29" s="14">
        <f t="shared" si="0"/>
        <v>82</v>
      </c>
      <c r="H29" s="14">
        <f t="shared" si="1"/>
        <v>96.4</v>
      </c>
      <c r="I29" s="21">
        <f t="shared" si="2"/>
        <v>25.5186721991701</v>
      </c>
      <c r="J29" s="17">
        <v>3.94</v>
      </c>
      <c r="K29" s="14">
        <f t="shared" si="3"/>
        <v>4.16</v>
      </c>
      <c r="L29" s="21">
        <f t="shared" si="4"/>
        <v>42.6201923076923</v>
      </c>
      <c r="M29" s="14">
        <v>0</v>
      </c>
      <c r="N29" s="14">
        <f t="shared" si="5"/>
        <v>2.25</v>
      </c>
      <c r="O29" s="21">
        <f t="shared" si="6"/>
        <v>0</v>
      </c>
      <c r="P29" s="14">
        <f t="shared" si="7"/>
        <v>42.6201923076923</v>
      </c>
      <c r="Q29" s="14">
        <v>30</v>
      </c>
      <c r="R29" s="21">
        <v>1.85</v>
      </c>
      <c r="S29" s="14">
        <f t="shared" si="8"/>
        <v>31.85</v>
      </c>
      <c r="T29" s="14">
        <f t="shared" si="9"/>
        <v>46</v>
      </c>
      <c r="U29" s="21">
        <f t="shared" si="10"/>
        <v>6.92391304347826</v>
      </c>
      <c r="V29" s="14">
        <f t="shared" si="11"/>
        <v>75.0627775503407</v>
      </c>
      <c r="W29" s="14">
        <f t="shared" si="12"/>
        <v>24</v>
      </c>
      <c r="X29" s="20">
        <f t="shared" si="13"/>
        <v>120</v>
      </c>
      <c r="Y29" s="18">
        <f t="shared" si="14"/>
        <v>0.2</v>
      </c>
    </row>
    <row r="30" ht="16.5" spans="1:25">
      <c r="A30" s="14" t="s">
        <v>451</v>
      </c>
      <c r="B30" s="70" t="s">
        <v>452</v>
      </c>
      <c r="C30" s="19" t="s">
        <v>404</v>
      </c>
      <c r="D30" s="14" t="s">
        <v>190</v>
      </c>
      <c r="E30" s="14">
        <v>70</v>
      </c>
      <c r="F30" s="20">
        <v>12.5</v>
      </c>
      <c r="G30" s="14">
        <f t="shared" si="0"/>
        <v>82.5</v>
      </c>
      <c r="H30" s="14">
        <f t="shared" si="1"/>
        <v>96.4</v>
      </c>
      <c r="I30" s="20">
        <f t="shared" si="2"/>
        <v>25.6742738589212</v>
      </c>
      <c r="J30" s="17">
        <v>3.78</v>
      </c>
      <c r="K30" s="14">
        <f t="shared" si="3"/>
        <v>4.16</v>
      </c>
      <c r="L30" s="20">
        <f t="shared" si="4"/>
        <v>40.8894230769231</v>
      </c>
      <c r="M30" s="14">
        <v>0</v>
      </c>
      <c r="N30" s="14">
        <f t="shared" si="5"/>
        <v>2.25</v>
      </c>
      <c r="O30" s="20">
        <f t="shared" si="6"/>
        <v>0</v>
      </c>
      <c r="P30" s="14">
        <f t="shared" si="7"/>
        <v>40.8894230769231</v>
      </c>
      <c r="Q30" s="14">
        <v>30</v>
      </c>
      <c r="R30" s="20">
        <v>9.08</v>
      </c>
      <c r="S30" s="14">
        <f t="shared" si="8"/>
        <v>39.08</v>
      </c>
      <c r="T30" s="14">
        <f t="shared" si="9"/>
        <v>46</v>
      </c>
      <c r="U30" s="20">
        <f t="shared" si="10"/>
        <v>8.49565217391304</v>
      </c>
      <c r="V30" s="14">
        <f t="shared" si="11"/>
        <v>75.0593491097573</v>
      </c>
      <c r="W30" s="14">
        <f t="shared" si="12"/>
        <v>25</v>
      </c>
      <c r="X30" s="20">
        <f t="shared" si="13"/>
        <v>120</v>
      </c>
      <c r="Y30" s="18">
        <f t="shared" si="14"/>
        <v>0.208333333333333</v>
      </c>
    </row>
    <row r="31" ht="16.5" spans="1:25">
      <c r="A31" s="14" t="s">
        <v>453</v>
      </c>
      <c r="B31" s="70" t="s">
        <v>454</v>
      </c>
      <c r="C31" s="19" t="s">
        <v>404</v>
      </c>
      <c r="D31" s="14" t="s">
        <v>190</v>
      </c>
      <c r="E31" s="14">
        <v>70</v>
      </c>
      <c r="F31" s="14">
        <v>9</v>
      </c>
      <c r="G31" s="14">
        <f t="shared" si="0"/>
        <v>79</v>
      </c>
      <c r="H31" s="14">
        <f t="shared" si="1"/>
        <v>96.4</v>
      </c>
      <c r="I31" s="14">
        <f t="shared" si="2"/>
        <v>24.5850622406639</v>
      </c>
      <c r="J31" s="17">
        <v>3.86</v>
      </c>
      <c r="K31" s="14">
        <f t="shared" si="3"/>
        <v>4.16</v>
      </c>
      <c r="L31" s="14">
        <f t="shared" si="4"/>
        <v>41.7548076923077</v>
      </c>
      <c r="M31" s="14">
        <v>0</v>
      </c>
      <c r="N31" s="14">
        <f t="shared" si="5"/>
        <v>2.25</v>
      </c>
      <c r="O31" s="14">
        <f t="shared" si="6"/>
        <v>0</v>
      </c>
      <c r="P31" s="14">
        <f t="shared" si="7"/>
        <v>41.7548076923077</v>
      </c>
      <c r="Q31" s="14">
        <v>30</v>
      </c>
      <c r="R31" s="14">
        <v>9.5</v>
      </c>
      <c r="S31" s="14">
        <f t="shared" si="8"/>
        <v>39.5</v>
      </c>
      <c r="T31" s="14">
        <f t="shared" si="9"/>
        <v>46</v>
      </c>
      <c r="U31" s="14">
        <f t="shared" si="10"/>
        <v>8.58695652173913</v>
      </c>
      <c r="V31" s="14">
        <f t="shared" si="11"/>
        <v>74.9268264547107</v>
      </c>
      <c r="W31" s="14">
        <f t="shared" si="12"/>
        <v>26</v>
      </c>
      <c r="X31" s="20">
        <f t="shared" si="13"/>
        <v>120</v>
      </c>
      <c r="Y31" s="18">
        <f t="shared" si="14"/>
        <v>0.216666666666667</v>
      </c>
    </row>
    <row r="32" ht="16.5" spans="1:25">
      <c r="A32" s="14" t="s">
        <v>455</v>
      </c>
      <c r="B32" s="14" t="s">
        <v>456</v>
      </c>
      <c r="C32" s="19" t="s">
        <v>404</v>
      </c>
      <c r="D32" s="14" t="s">
        <v>190</v>
      </c>
      <c r="E32" s="14">
        <v>70</v>
      </c>
      <c r="F32" s="14">
        <v>11</v>
      </c>
      <c r="G32" s="14">
        <f t="shared" si="0"/>
        <v>81</v>
      </c>
      <c r="H32" s="14">
        <f t="shared" si="1"/>
        <v>96.4</v>
      </c>
      <c r="I32" s="14">
        <f t="shared" si="2"/>
        <v>25.207468879668</v>
      </c>
      <c r="J32" s="17">
        <v>3.88</v>
      </c>
      <c r="K32" s="14">
        <f t="shared" si="3"/>
        <v>4.16</v>
      </c>
      <c r="L32" s="14">
        <f t="shared" si="4"/>
        <v>41.9711538461538</v>
      </c>
      <c r="M32" s="14">
        <v>0</v>
      </c>
      <c r="N32" s="14">
        <f t="shared" si="5"/>
        <v>2.25</v>
      </c>
      <c r="O32" s="14">
        <f t="shared" si="6"/>
        <v>0</v>
      </c>
      <c r="P32" s="14">
        <f t="shared" si="7"/>
        <v>41.9711538461538</v>
      </c>
      <c r="Q32" s="14">
        <v>30</v>
      </c>
      <c r="R32" s="14">
        <v>4.42</v>
      </c>
      <c r="S32" s="14">
        <f t="shared" si="8"/>
        <v>34.42</v>
      </c>
      <c r="T32" s="14">
        <f t="shared" si="9"/>
        <v>46</v>
      </c>
      <c r="U32" s="14">
        <f t="shared" si="10"/>
        <v>7.48260869565217</v>
      </c>
      <c r="V32" s="14">
        <f t="shared" si="11"/>
        <v>74.661231421474</v>
      </c>
      <c r="W32" s="14">
        <f t="shared" si="12"/>
        <v>27</v>
      </c>
      <c r="X32" s="20">
        <f t="shared" si="13"/>
        <v>120</v>
      </c>
      <c r="Y32" s="18">
        <f t="shared" si="14"/>
        <v>0.225</v>
      </c>
    </row>
    <row r="33" ht="16.5" spans="1:25">
      <c r="A33" s="14" t="s">
        <v>457</v>
      </c>
      <c r="B33" s="70" t="s">
        <v>458</v>
      </c>
      <c r="C33" s="19" t="s">
        <v>404</v>
      </c>
      <c r="D33" s="14" t="s">
        <v>190</v>
      </c>
      <c r="E33" s="14">
        <v>70</v>
      </c>
      <c r="F33" s="20">
        <v>11</v>
      </c>
      <c r="G33" s="14">
        <f t="shared" si="0"/>
        <v>81</v>
      </c>
      <c r="H33" s="14">
        <f t="shared" si="1"/>
        <v>96.4</v>
      </c>
      <c r="I33" s="20">
        <f t="shared" si="2"/>
        <v>25.207468879668</v>
      </c>
      <c r="J33" s="17">
        <v>3.96</v>
      </c>
      <c r="K33" s="14">
        <f t="shared" si="3"/>
        <v>4.16</v>
      </c>
      <c r="L33" s="20">
        <f t="shared" si="4"/>
        <v>42.8365384615385</v>
      </c>
      <c r="M33" s="14">
        <v>0</v>
      </c>
      <c r="N33" s="14">
        <f t="shared" si="5"/>
        <v>2.25</v>
      </c>
      <c r="O33" s="20">
        <f t="shared" si="6"/>
        <v>0</v>
      </c>
      <c r="P33" s="14">
        <f t="shared" si="7"/>
        <v>42.8365384615385</v>
      </c>
      <c r="Q33" s="14">
        <v>30</v>
      </c>
      <c r="R33" s="20">
        <v>0</v>
      </c>
      <c r="S33" s="14">
        <f t="shared" si="8"/>
        <v>30</v>
      </c>
      <c r="T33" s="14">
        <f t="shared" si="9"/>
        <v>46</v>
      </c>
      <c r="U33" s="20">
        <f t="shared" si="10"/>
        <v>6.52173913043478</v>
      </c>
      <c r="V33" s="14">
        <f t="shared" si="11"/>
        <v>74.5657464716413</v>
      </c>
      <c r="W33" s="14">
        <f t="shared" si="12"/>
        <v>28</v>
      </c>
      <c r="X33" s="20">
        <f t="shared" si="13"/>
        <v>120</v>
      </c>
      <c r="Y33" s="18">
        <f t="shared" si="14"/>
        <v>0.233333333333333</v>
      </c>
    </row>
    <row r="34" ht="16.5" spans="1:25">
      <c r="A34" s="14" t="s">
        <v>459</v>
      </c>
      <c r="B34" s="14" t="s">
        <v>460</v>
      </c>
      <c r="C34" s="19" t="s">
        <v>404</v>
      </c>
      <c r="D34" s="14" t="s">
        <v>190</v>
      </c>
      <c r="E34" s="14">
        <v>70</v>
      </c>
      <c r="F34" s="14">
        <v>9.4</v>
      </c>
      <c r="G34" s="14">
        <f t="shared" si="0"/>
        <v>79.4</v>
      </c>
      <c r="H34" s="14">
        <f t="shared" si="1"/>
        <v>96.4</v>
      </c>
      <c r="I34" s="14">
        <f t="shared" si="2"/>
        <v>24.7095435684647</v>
      </c>
      <c r="J34" s="17">
        <v>4</v>
      </c>
      <c r="K34" s="14">
        <f t="shared" si="3"/>
        <v>4.16</v>
      </c>
      <c r="L34" s="14">
        <f t="shared" si="4"/>
        <v>43.2692307692308</v>
      </c>
      <c r="M34" s="14">
        <v>0</v>
      </c>
      <c r="N34" s="14">
        <f t="shared" si="5"/>
        <v>2.25</v>
      </c>
      <c r="O34" s="14">
        <f t="shared" si="6"/>
        <v>0</v>
      </c>
      <c r="P34" s="14">
        <f t="shared" si="7"/>
        <v>43.2692307692308</v>
      </c>
      <c r="Q34" s="14">
        <v>30</v>
      </c>
      <c r="R34" s="14">
        <v>0.3</v>
      </c>
      <c r="S34" s="14">
        <f t="shared" si="8"/>
        <v>30.3</v>
      </c>
      <c r="T34" s="14">
        <f t="shared" si="9"/>
        <v>46</v>
      </c>
      <c r="U34" s="14">
        <f t="shared" si="10"/>
        <v>6.58695652173913</v>
      </c>
      <c r="V34" s="14">
        <f t="shared" si="11"/>
        <v>74.5657308594347</v>
      </c>
      <c r="W34" s="14">
        <f t="shared" si="12"/>
        <v>29</v>
      </c>
      <c r="X34" s="20">
        <f t="shared" si="13"/>
        <v>120</v>
      </c>
      <c r="Y34" s="18">
        <f t="shared" si="14"/>
        <v>0.241666666666667</v>
      </c>
    </row>
    <row r="35" ht="16.5" spans="1:25">
      <c r="A35" s="14" t="s">
        <v>461</v>
      </c>
      <c r="B35" s="70" t="s">
        <v>462</v>
      </c>
      <c r="C35" s="19" t="s">
        <v>404</v>
      </c>
      <c r="D35" s="14" t="s">
        <v>190</v>
      </c>
      <c r="E35" s="14">
        <v>70</v>
      </c>
      <c r="F35" s="14">
        <v>9</v>
      </c>
      <c r="G35" s="14">
        <f t="shared" si="0"/>
        <v>79</v>
      </c>
      <c r="H35" s="14">
        <f t="shared" si="1"/>
        <v>96.4</v>
      </c>
      <c r="I35" s="14">
        <f t="shared" si="2"/>
        <v>24.5850622406639</v>
      </c>
      <c r="J35" s="17">
        <v>3.82</v>
      </c>
      <c r="K35" s="14">
        <f t="shared" si="3"/>
        <v>4.16</v>
      </c>
      <c r="L35" s="14">
        <f t="shared" si="4"/>
        <v>41.3221153846154</v>
      </c>
      <c r="M35" s="14">
        <v>0</v>
      </c>
      <c r="N35" s="14">
        <f t="shared" si="5"/>
        <v>2.25</v>
      </c>
      <c r="O35" s="14">
        <f t="shared" si="6"/>
        <v>0</v>
      </c>
      <c r="P35" s="14">
        <f t="shared" si="7"/>
        <v>41.3221153846154</v>
      </c>
      <c r="Q35" s="14">
        <v>30</v>
      </c>
      <c r="R35" s="14">
        <v>9.1</v>
      </c>
      <c r="S35" s="14">
        <f t="shared" si="8"/>
        <v>39.1</v>
      </c>
      <c r="T35" s="14">
        <f t="shared" si="9"/>
        <v>46</v>
      </c>
      <c r="U35" s="14">
        <f t="shared" si="10"/>
        <v>8.5</v>
      </c>
      <c r="V35" s="14">
        <f t="shared" si="11"/>
        <v>74.4071776252793</v>
      </c>
      <c r="W35" s="14">
        <f t="shared" si="12"/>
        <v>30</v>
      </c>
      <c r="X35" s="20">
        <f t="shared" si="13"/>
        <v>120</v>
      </c>
      <c r="Y35" s="18">
        <f t="shared" si="14"/>
        <v>0.25</v>
      </c>
    </row>
    <row r="36" ht="16.5" spans="1:25">
      <c r="A36" s="14" t="s">
        <v>463</v>
      </c>
      <c r="B36" s="70" t="s">
        <v>464</v>
      </c>
      <c r="C36" s="19" t="s">
        <v>404</v>
      </c>
      <c r="D36" s="14" t="s">
        <v>190</v>
      </c>
      <c r="E36" s="14">
        <v>70</v>
      </c>
      <c r="F36" s="20">
        <v>9</v>
      </c>
      <c r="G36" s="14">
        <f t="shared" si="0"/>
        <v>79</v>
      </c>
      <c r="H36" s="14">
        <f t="shared" si="1"/>
        <v>96.4</v>
      </c>
      <c r="I36" s="20">
        <f t="shared" si="2"/>
        <v>24.5850622406639</v>
      </c>
      <c r="J36" s="17">
        <v>3.82</v>
      </c>
      <c r="K36" s="14">
        <f t="shared" si="3"/>
        <v>4.16</v>
      </c>
      <c r="L36" s="20">
        <f t="shared" si="4"/>
        <v>41.3221153846154</v>
      </c>
      <c r="M36" s="14">
        <v>0</v>
      </c>
      <c r="N36" s="14">
        <f t="shared" si="5"/>
        <v>2.25</v>
      </c>
      <c r="O36" s="20">
        <f t="shared" si="6"/>
        <v>0</v>
      </c>
      <c r="P36" s="14">
        <f t="shared" si="7"/>
        <v>41.3221153846154</v>
      </c>
      <c r="Q36" s="14">
        <v>30</v>
      </c>
      <c r="R36" s="20">
        <v>8.3</v>
      </c>
      <c r="S36" s="14">
        <f t="shared" si="8"/>
        <v>38.3</v>
      </c>
      <c r="T36" s="14">
        <f t="shared" si="9"/>
        <v>46</v>
      </c>
      <c r="U36" s="20">
        <f t="shared" si="10"/>
        <v>8.32608695652174</v>
      </c>
      <c r="V36" s="14">
        <f t="shared" si="11"/>
        <v>74.233264581801</v>
      </c>
      <c r="W36" s="14">
        <f t="shared" si="12"/>
        <v>31</v>
      </c>
      <c r="X36" s="20">
        <f t="shared" si="13"/>
        <v>120</v>
      </c>
      <c r="Y36" s="18">
        <f t="shared" si="14"/>
        <v>0.258333333333333</v>
      </c>
    </row>
    <row r="37" ht="16.5" spans="1:25">
      <c r="A37" s="14" t="s">
        <v>465</v>
      </c>
      <c r="B37" s="70" t="s">
        <v>466</v>
      </c>
      <c r="C37" s="19" t="s">
        <v>404</v>
      </c>
      <c r="D37" s="14" t="s">
        <v>190</v>
      </c>
      <c r="E37" s="14">
        <v>70</v>
      </c>
      <c r="F37" s="14">
        <v>14</v>
      </c>
      <c r="G37" s="14">
        <f t="shared" si="0"/>
        <v>84</v>
      </c>
      <c r="H37" s="14">
        <f t="shared" si="1"/>
        <v>96.4</v>
      </c>
      <c r="I37" s="14">
        <f t="shared" si="2"/>
        <v>26.1410788381743</v>
      </c>
      <c r="J37" s="17">
        <v>3.8</v>
      </c>
      <c r="K37" s="14">
        <f t="shared" si="3"/>
        <v>4.16</v>
      </c>
      <c r="L37" s="14">
        <f t="shared" si="4"/>
        <v>41.1057692307692</v>
      </c>
      <c r="M37" s="14">
        <v>0</v>
      </c>
      <c r="N37" s="14">
        <f t="shared" si="5"/>
        <v>2.25</v>
      </c>
      <c r="O37" s="14">
        <f t="shared" si="6"/>
        <v>0</v>
      </c>
      <c r="P37" s="14">
        <f t="shared" si="7"/>
        <v>41.1057692307692</v>
      </c>
      <c r="Q37" s="14">
        <v>30</v>
      </c>
      <c r="R37" s="14">
        <v>0.5667</v>
      </c>
      <c r="S37" s="14">
        <f t="shared" si="8"/>
        <v>30.5667</v>
      </c>
      <c r="T37" s="14">
        <f t="shared" si="9"/>
        <v>46</v>
      </c>
      <c r="U37" s="14">
        <f t="shared" si="10"/>
        <v>6.6449347826087</v>
      </c>
      <c r="V37" s="14">
        <f t="shared" si="11"/>
        <v>73.8917828515522</v>
      </c>
      <c r="W37" s="14">
        <f t="shared" si="12"/>
        <v>32</v>
      </c>
      <c r="X37" s="20">
        <f t="shared" si="13"/>
        <v>120</v>
      </c>
      <c r="Y37" s="18">
        <f t="shared" si="14"/>
        <v>0.266666666666667</v>
      </c>
    </row>
    <row r="38" ht="16.5" spans="1:25">
      <c r="A38" s="14" t="s">
        <v>467</v>
      </c>
      <c r="B38" s="14" t="s">
        <v>468</v>
      </c>
      <c r="C38" s="19" t="s">
        <v>404</v>
      </c>
      <c r="D38" s="14" t="s">
        <v>190</v>
      </c>
      <c r="E38" s="14">
        <v>70</v>
      </c>
      <c r="F38" s="14">
        <v>18</v>
      </c>
      <c r="G38" s="14">
        <f t="shared" si="0"/>
        <v>88</v>
      </c>
      <c r="H38" s="14">
        <f t="shared" si="1"/>
        <v>96.4</v>
      </c>
      <c r="I38" s="14">
        <f t="shared" si="2"/>
        <v>27.3858921161826</v>
      </c>
      <c r="J38" s="17">
        <v>3.68</v>
      </c>
      <c r="K38" s="14">
        <f t="shared" si="3"/>
        <v>4.16</v>
      </c>
      <c r="L38" s="14">
        <f t="shared" si="4"/>
        <v>39.8076923076923</v>
      </c>
      <c r="M38" s="14">
        <v>0</v>
      </c>
      <c r="N38" s="14">
        <f t="shared" si="5"/>
        <v>2.25</v>
      </c>
      <c r="O38" s="14">
        <f t="shared" si="6"/>
        <v>0</v>
      </c>
      <c r="P38" s="14">
        <f t="shared" si="7"/>
        <v>39.8076923076923</v>
      </c>
      <c r="Q38" s="14">
        <v>30</v>
      </c>
      <c r="R38" s="14">
        <v>0.47</v>
      </c>
      <c r="S38" s="14">
        <f t="shared" si="8"/>
        <v>30.47</v>
      </c>
      <c r="T38" s="14">
        <f t="shared" si="9"/>
        <v>46</v>
      </c>
      <c r="U38" s="14">
        <f t="shared" si="10"/>
        <v>6.62391304347826</v>
      </c>
      <c r="V38" s="14">
        <f t="shared" si="11"/>
        <v>73.8174974673531</v>
      </c>
      <c r="W38" s="14">
        <f t="shared" si="12"/>
        <v>33</v>
      </c>
      <c r="X38" s="20">
        <f t="shared" si="13"/>
        <v>120</v>
      </c>
      <c r="Y38" s="18">
        <f t="shared" si="14"/>
        <v>0.275</v>
      </c>
    </row>
    <row r="39" ht="16.5" spans="1:25">
      <c r="A39" s="14" t="s">
        <v>469</v>
      </c>
      <c r="B39" s="70" t="s">
        <v>470</v>
      </c>
      <c r="C39" s="19" t="s">
        <v>404</v>
      </c>
      <c r="D39" s="14" t="s">
        <v>190</v>
      </c>
      <c r="E39" s="14">
        <v>70</v>
      </c>
      <c r="F39" s="20">
        <v>12</v>
      </c>
      <c r="G39" s="14">
        <f t="shared" si="0"/>
        <v>82</v>
      </c>
      <c r="H39" s="14">
        <f t="shared" si="1"/>
        <v>96.4</v>
      </c>
      <c r="I39" s="20">
        <f t="shared" si="2"/>
        <v>25.5186721991701</v>
      </c>
      <c r="J39" s="17">
        <v>3.76</v>
      </c>
      <c r="K39" s="14">
        <f t="shared" si="3"/>
        <v>4.16</v>
      </c>
      <c r="L39" s="20">
        <f t="shared" si="4"/>
        <v>40.6730769230769</v>
      </c>
      <c r="M39" s="14">
        <v>0</v>
      </c>
      <c r="N39" s="14">
        <f t="shared" si="5"/>
        <v>2.25</v>
      </c>
      <c r="O39" s="20">
        <f t="shared" si="6"/>
        <v>0</v>
      </c>
      <c r="P39" s="14">
        <f t="shared" si="7"/>
        <v>40.6730769230769</v>
      </c>
      <c r="Q39" s="14">
        <v>30</v>
      </c>
      <c r="R39" s="20">
        <v>4.3</v>
      </c>
      <c r="S39" s="14">
        <f t="shared" si="8"/>
        <v>34.3</v>
      </c>
      <c r="T39" s="14">
        <f t="shared" si="9"/>
        <v>46</v>
      </c>
      <c r="U39" s="20">
        <f t="shared" si="10"/>
        <v>7.45652173913043</v>
      </c>
      <c r="V39" s="14">
        <f t="shared" si="11"/>
        <v>73.6482708613775</v>
      </c>
      <c r="W39" s="14">
        <f t="shared" si="12"/>
        <v>34</v>
      </c>
      <c r="X39" s="20">
        <f t="shared" ref="X39:X70" si="15">MAX(W39:W158)</f>
        <v>120</v>
      </c>
      <c r="Y39" s="18">
        <f t="shared" ref="Y39:Y70" si="16">W39/X39</f>
        <v>0.283333333333333</v>
      </c>
    </row>
    <row r="40" ht="16.5" spans="1:25">
      <c r="A40" s="14" t="s">
        <v>471</v>
      </c>
      <c r="B40" s="14" t="s">
        <v>472</v>
      </c>
      <c r="C40" s="19" t="s">
        <v>404</v>
      </c>
      <c r="D40" s="14" t="s">
        <v>190</v>
      </c>
      <c r="E40" s="14">
        <v>70</v>
      </c>
      <c r="F40" s="14">
        <v>14.4</v>
      </c>
      <c r="G40" s="14">
        <f t="shared" si="0"/>
        <v>84.4</v>
      </c>
      <c r="H40" s="14">
        <f t="shared" si="1"/>
        <v>96.4</v>
      </c>
      <c r="I40" s="14">
        <f t="shared" si="2"/>
        <v>26.2655601659751</v>
      </c>
      <c r="J40" s="17">
        <v>3.76</v>
      </c>
      <c r="K40" s="14">
        <f t="shared" si="3"/>
        <v>4.16</v>
      </c>
      <c r="L40" s="14">
        <f t="shared" si="4"/>
        <v>40.6730769230769</v>
      </c>
      <c r="M40" s="14">
        <v>0</v>
      </c>
      <c r="N40" s="14">
        <f t="shared" si="5"/>
        <v>2.25</v>
      </c>
      <c r="O40" s="14">
        <f t="shared" si="6"/>
        <v>0</v>
      </c>
      <c r="P40" s="14">
        <f t="shared" si="7"/>
        <v>40.6730769230769</v>
      </c>
      <c r="Q40" s="14">
        <v>30</v>
      </c>
      <c r="R40" s="14">
        <v>0</v>
      </c>
      <c r="S40" s="14">
        <f t="shared" si="8"/>
        <v>30</v>
      </c>
      <c r="T40" s="14">
        <f t="shared" si="9"/>
        <v>46</v>
      </c>
      <c r="U40" s="14">
        <f t="shared" si="10"/>
        <v>6.52173913043478</v>
      </c>
      <c r="V40" s="14">
        <f t="shared" si="11"/>
        <v>73.4603762194868</v>
      </c>
      <c r="W40" s="14">
        <f t="shared" si="12"/>
        <v>35</v>
      </c>
      <c r="X40" s="20">
        <f t="shared" si="15"/>
        <v>120</v>
      </c>
      <c r="Y40" s="18">
        <f t="shared" si="16"/>
        <v>0.291666666666667</v>
      </c>
    </row>
    <row r="41" ht="16.5" spans="1:25">
      <c r="A41" s="14" t="s">
        <v>473</v>
      </c>
      <c r="B41" s="70" t="s">
        <v>474</v>
      </c>
      <c r="C41" s="19" t="s">
        <v>404</v>
      </c>
      <c r="D41" s="14" t="s">
        <v>190</v>
      </c>
      <c r="E41" s="14">
        <v>70</v>
      </c>
      <c r="F41" s="14">
        <v>11.6</v>
      </c>
      <c r="G41" s="14">
        <f t="shared" si="0"/>
        <v>81.6</v>
      </c>
      <c r="H41" s="14">
        <f t="shared" si="1"/>
        <v>96.4</v>
      </c>
      <c r="I41" s="14">
        <f t="shared" si="2"/>
        <v>25.3941908713693</v>
      </c>
      <c r="J41" s="17">
        <v>3.8</v>
      </c>
      <c r="K41" s="14">
        <f t="shared" si="3"/>
        <v>4.16</v>
      </c>
      <c r="L41" s="14">
        <f t="shared" si="4"/>
        <v>41.1057692307692</v>
      </c>
      <c r="M41" s="14">
        <v>0</v>
      </c>
      <c r="N41" s="14">
        <f t="shared" si="5"/>
        <v>2.25</v>
      </c>
      <c r="O41" s="14">
        <f t="shared" si="6"/>
        <v>0</v>
      </c>
      <c r="P41" s="14">
        <f t="shared" si="7"/>
        <v>41.1057692307692</v>
      </c>
      <c r="Q41" s="14">
        <v>30</v>
      </c>
      <c r="R41" s="14">
        <v>1.6</v>
      </c>
      <c r="S41" s="14">
        <f t="shared" si="8"/>
        <v>31.6</v>
      </c>
      <c r="T41" s="14">
        <f t="shared" si="9"/>
        <v>46</v>
      </c>
      <c r="U41" s="14">
        <f t="shared" si="10"/>
        <v>6.8695652173913</v>
      </c>
      <c r="V41" s="14">
        <f t="shared" si="11"/>
        <v>73.3695253195298</v>
      </c>
      <c r="W41" s="14">
        <f t="shared" si="12"/>
        <v>36</v>
      </c>
      <c r="X41" s="20">
        <f t="shared" si="15"/>
        <v>120</v>
      </c>
      <c r="Y41" s="18">
        <f t="shared" si="16"/>
        <v>0.3</v>
      </c>
    </row>
    <row r="42" ht="16.5" spans="1:25">
      <c r="A42" s="14" t="s">
        <v>475</v>
      </c>
      <c r="B42" s="70" t="s">
        <v>476</v>
      </c>
      <c r="C42" s="19" t="s">
        <v>404</v>
      </c>
      <c r="D42" s="14" t="s">
        <v>190</v>
      </c>
      <c r="E42" s="14">
        <v>70</v>
      </c>
      <c r="F42" s="20">
        <v>8.2</v>
      </c>
      <c r="G42" s="14">
        <f t="shared" si="0"/>
        <v>78.2</v>
      </c>
      <c r="H42" s="14">
        <f t="shared" si="1"/>
        <v>96.4</v>
      </c>
      <c r="I42" s="20">
        <f t="shared" si="2"/>
        <v>24.3360995850622</v>
      </c>
      <c r="J42" s="17">
        <v>3.92</v>
      </c>
      <c r="K42" s="14">
        <f t="shared" si="3"/>
        <v>4.16</v>
      </c>
      <c r="L42" s="20">
        <f t="shared" si="4"/>
        <v>42.4038461538462</v>
      </c>
      <c r="M42" s="14">
        <v>0</v>
      </c>
      <c r="N42" s="14">
        <f t="shared" si="5"/>
        <v>2.25</v>
      </c>
      <c r="O42" s="20">
        <f t="shared" si="6"/>
        <v>0</v>
      </c>
      <c r="P42" s="14">
        <f t="shared" si="7"/>
        <v>42.4038461538462</v>
      </c>
      <c r="Q42" s="14">
        <v>30</v>
      </c>
      <c r="R42" s="20">
        <v>0</v>
      </c>
      <c r="S42" s="14">
        <f t="shared" si="8"/>
        <v>30</v>
      </c>
      <c r="T42" s="14">
        <f t="shared" si="9"/>
        <v>46</v>
      </c>
      <c r="U42" s="20">
        <f t="shared" si="10"/>
        <v>6.52173913043478</v>
      </c>
      <c r="V42" s="14">
        <f t="shared" si="11"/>
        <v>73.2616848693432</v>
      </c>
      <c r="W42" s="14">
        <f t="shared" si="12"/>
        <v>37</v>
      </c>
      <c r="X42" s="20">
        <f t="shared" si="15"/>
        <v>120</v>
      </c>
      <c r="Y42" s="18">
        <f t="shared" si="16"/>
        <v>0.308333333333333</v>
      </c>
    </row>
    <row r="43" ht="16.5" spans="1:25">
      <c r="A43" s="14" t="s">
        <v>477</v>
      </c>
      <c r="B43" s="14" t="s">
        <v>478</v>
      </c>
      <c r="C43" s="19" t="s">
        <v>404</v>
      </c>
      <c r="D43" s="20" t="s">
        <v>190</v>
      </c>
      <c r="E43" s="20">
        <v>70</v>
      </c>
      <c r="F43" s="20">
        <v>13.8</v>
      </c>
      <c r="G43" s="20">
        <f t="shared" si="0"/>
        <v>83.8</v>
      </c>
      <c r="H43" s="14">
        <f t="shared" si="1"/>
        <v>96.4</v>
      </c>
      <c r="I43" s="20">
        <f t="shared" si="2"/>
        <v>26.0788381742739</v>
      </c>
      <c r="J43" s="17">
        <v>3.72</v>
      </c>
      <c r="K43" s="14">
        <f t="shared" si="3"/>
        <v>4.16</v>
      </c>
      <c r="L43" s="20">
        <f t="shared" si="4"/>
        <v>40.2403846153846</v>
      </c>
      <c r="M43" s="20">
        <v>0</v>
      </c>
      <c r="N43" s="14">
        <f t="shared" si="5"/>
        <v>2.25</v>
      </c>
      <c r="O43" s="20">
        <f t="shared" si="6"/>
        <v>0</v>
      </c>
      <c r="P43" s="20">
        <f t="shared" si="7"/>
        <v>40.2403846153846</v>
      </c>
      <c r="Q43" s="20">
        <v>30</v>
      </c>
      <c r="R43" s="20">
        <v>1.25</v>
      </c>
      <c r="S43" s="20">
        <f t="shared" si="8"/>
        <v>31.25</v>
      </c>
      <c r="T43" s="14">
        <f t="shared" si="9"/>
        <v>46</v>
      </c>
      <c r="U43" s="20">
        <f t="shared" si="10"/>
        <v>6.79347826086957</v>
      </c>
      <c r="V43" s="20">
        <f t="shared" si="11"/>
        <v>73.112701050528</v>
      </c>
      <c r="W43" s="14">
        <f t="shared" si="12"/>
        <v>38</v>
      </c>
      <c r="X43" s="20">
        <f t="shared" si="15"/>
        <v>120</v>
      </c>
      <c r="Y43" s="18">
        <f t="shared" si="16"/>
        <v>0.316666666666667</v>
      </c>
    </row>
    <row r="44" ht="16.5" spans="1:25">
      <c r="A44" s="14" t="s">
        <v>479</v>
      </c>
      <c r="B44" s="14" t="s">
        <v>480</v>
      </c>
      <c r="C44" s="19" t="s">
        <v>404</v>
      </c>
      <c r="D44" s="14" t="s">
        <v>190</v>
      </c>
      <c r="E44" s="14">
        <v>70</v>
      </c>
      <c r="F44" s="14">
        <v>8.5</v>
      </c>
      <c r="G44" s="14">
        <f t="shared" si="0"/>
        <v>78.5</v>
      </c>
      <c r="H44" s="14">
        <f t="shared" si="1"/>
        <v>96.4</v>
      </c>
      <c r="I44" s="14">
        <f t="shared" si="2"/>
        <v>24.4294605809129</v>
      </c>
      <c r="J44" s="17">
        <v>3.89</v>
      </c>
      <c r="K44" s="14">
        <f t="shared" si="3"/>
        <v>4.16</v>
      </c>
      <c r="L44" s="14">
        <f t="shared" si="4"/>
        <v>42.0793269230769</v>
      </c>
      <c r="M44" s="14">
        <v>0</v>
      </c>
      <c r="N44" s="14">
        <f t="shared" si="5"/>
        <v>2.25</v>
      </c>
      <c r="O44" s="14">
        <f t="shared" si="6"/>
        <v>0</v>
      </c>
      <c r="P44" s="14">
        <f t="shared" si="7"/>
        <v>42.0793269230769</v>
      </c>
      <c r="Q44" s="14">
        <v>30</v>
      </c>
      <c r="R44" s="14">
        <v>0.25</v>
      </c>
      <c r="S44" s="14">
        <f t="shared" si="8"/>
        <v>30.25</v>
      </c>
      <c r="T44" s="14">
        <f t="shared" si="9"/>
        <v>46</v>
      </c>
      <c r="U44" s="14">
        <f t="shared" si="10"/>
        <v>6.57608695652174</v>
      </c>
      <c r="V44" s="14">
        <f t="shared" si="11"/>
        <v>73.0848744605115</v>
      </c>
      <c r="W44" s="14">
        <f t="shared" si="12"/>
        <v>39</v>
      </c>
      <c r="X44" s="20">
        <f t="shared" si="15"/>
        <v>120</v>
      </c>
      <c r="Y44" s="18">
        <f t="shared" si="16"/>
        <v>0.325</v>
      </c>
    </row>
    <row r="45" ht="16.5" spans="1:25">
      <c r="A45" s="14" t="s">
        <v>481</v>
      </c>
      <c r="B45" s="14" t="s">
        <v>482</v>
      </c>
      <c r="C45" s="19" t="s">
        <v>404</v>
      </c>
      <c r="D45" s="14" t="s">
        <v>190</v>
      </c>
      <c r="E45" s="14">
        <v>70</v>
      </c>
      <c r="F45" s="14">
        <v>6.8</v>
      </c>
      <c r="G45" s="14">
        <f t="shared" si="0"/>
        <v>76.8</v>
      </c>
      <c r="H45" s="14">
        <f t="shared" si="1"/>
        <v>96.4</v>
      </c>
      <c r="I45" s="14">
        <f t="shared" si="2"/>
        <v>23.9004149377593</v>
      </c>
      <c r="J45" s="17">
        <v>3.94</v>
      </c>
      <c r="K45" s="14">
        <f t="shared" si="3"/>
        <v>4.16</v>
      </c>
      <c r="L45" s="14">
        <f t="shared" si="4"/>
        <v>42.6201923076923</v>
      </c>
      <c r="M45" s="14">
        <v>0</v>
      </c>
      <c r="N45" s="14">
        <f t="shared" si="5"/>
        <v>2.25</v>
      </c>
      <c r="O45" s="14">
        <f t="shared" si="6"/>
        <v>0</v>
      </c>
      <c r="P45" s="14">
        <f t="shared" si="7"/>
        <v>42.6201923076923</v>
      </c>
      <c r="Q45" s="14">
        <v>30</v>
      </c>
      <c r="R45" s="14">
        <v>0</v>
      </c>
      <c r="S45" s="14">
        <f t="shared" si="8"/>
        <v>30</v>
      </c>
      <c r="T45" s="14">
        <f t="shared" si="9"/>
        <v>46</v>
      </c>
      <c r="U45" s="14">
        <f t="shared" si="10"/>
        <v>6.52173913043478</v>
      </c>
      <c r="V45" s="14">
        <f t="shared" si="11"/>
        <v>73.0423463758864</v>
      </c>
      <c r="W45" s="14">
        <f t="shared" si="12"/>
        <v>40</v>
      </c>
      <c r="X45" s="20">
        <f t="shared" si="15"/>
        <v>120</v>
      </c>
      <c r="Y45" s="18">
        <f t="shared" si="16"/>
        <v>0.333333333333333</v>
      </c>
    </row>
    <row r="46" ht="16.5" spans="1:25">
      <c r="A46" s="14" t="s">
        <v>483</v>
      </c>
      <c r="B46" s="14" t="s">
        <v>484</v>
      </c>
      <c r="C46" s="19" t="s">
        <v>404</v>
      </c>
      <c r="D46" s="14" t="s">
        <v>190</v>
      </c>
      <c r="E46" s="14">
        <v>70</v>
      </c>
      <c r="F46" s="21">
        <v>14.3</v>
      </c>
      <c r="G46" s="14">
        <f t="shared" si="0"/>
        <v>84.3</v>
      </c>
      <c r="H46" s="14">
        <f t="shared" si="1"/>
        <v>96.4</v>
      </c>
      <c r="I46" s="21">
        <f t="shared" si="2"/>
        <v>26.2344398340249</v>
      </c>
      <c r="J46" s="17">
        <v>3.7</v>
      </c>
      <c r="K46" s="14">
        <f t="shared" si="3"/>
        <v>4.16</v>
      </c>
      <c r="L46" s="21">
        <f t="shared" si="4"/>
        <v>40.0240384615385</v>
      </c>
      <c r="M46" s="14">
        <v>0</v>
      </c>
      <c r="N46" s="14">
        <f t="shared" si="5"/>
        <v>2.25</v>
      </c>
      <c r="O46" s="21">
        <f t="shared" si="6"/>
        <v>0</v>
      </c>
      <c r="P46" s="14">
        <f t="shared" si="7"/>
        <v>40.0240384615385</v>
      </c>
      <c r="Q46" s="14">
        <v>30</v>
      </c>
      <c r="R46" s="21">
        <v>0.75</v>
      </c>
      <c r="S46" s="14">
        <f t="shared" si="8"/>
        <v>30.75</v>
      </c>
      <c r="T46" s="14">
        <f t="shared" si="9"/>
        <v>46</v>
      </c>
      <c r="U46" s="21">
        <f t="shared" si="10"/>
        <v>6.68478260869565</v>
      </c>
      <c r="V46" s="14">
        <f t="shared" si="11"/>
        <v>72.943260904259</v>
      </c>
      <c r="W46" s="14">
        <f t="shared" si="12"/>
        <v>41</v>
      </c>
      <c r="X46" s="20">
        <f t="shared" si="15"/>
        <v>120</v>
      </c>
      <c r="Y46" s="18">
        <f t="shared" si="16"/>
        <v>0.341666666666667</v>
      </c>
    </row>
    <row r="47" ht="16.5" spans="1:25">
      <c r="A47" s="14" t="s">
        <v>485</v>
      </c>
      <c r="B47" s="70" t="s">
        <v>486</v>
      </c>
      <c r="C47" s="19" t="s">
        <v>404</v>
      </c>
      <c r="D47" s="14" t="s">
        <v>190</v>
      </c>
      <c r="E47" s="14">
        <v>70</v>
      </c>
      <c r="F47" s="14">
        <v>6</v>
      </c>
      <c r="G47" s="14">
        <f t="shared" si="0"/>
        <v>76</v>
      </c>
      <c r="H47" s="14">
        <f t="shared" si="1"/>
        <v>96.4</v>
      </c>
      <c r="I47" s="14">
        <f t="shared" si="2"/>
        <v>23.6514522821577</v>
      </c>
      <c r="J47" s="17">
        <v>3.84</v>
      </c>
      <c r="K47" s="14">
        <f t="shared" si="3"/>
        <v>4.16</v>
      </c>
      <c r="L47" s="14">
        <f t="shared" si="4"/>
        <v>41.5384615384615</v>
      </c>
      <c r="M47" s="14">
        <v>0</v>
      </c>
      <c r="N47" s="14">
        <f t="shared" si="5"/>
        <v>2.25</v>
      </c>
      <c r="O47" s="14">
        <f t="shared" si="6"/>
        <v>0</v>
      </c>
      <c r="P47" s="14">
        <f t="shared" si="7"/>
        <v>41.5384615384615</v>
      </c>
      <c r="Q47" s="14">
        <v>30</v>
      </c>
      <c r="R47" s="14">
        <v>5.25</v>
      </c>
      <c r="S47" s="14">
        <f t="shared" si="8"/>
        <v>35.25</v>
      </c>
      <c r="T47" s="14">
        <f t="shared" si="9"/>
        <v>46</v>
      </c>
      <c r="U47" s="14">
        <f t="shared" si="10"/>
        <v>7.66304347826087</v>
      </c>
      <c r="V47" s="14">
        <f t="shared" si="11"/>
        <v>72.85295729888</v>
      </c>
      <c r="W47" s="14">
        <f t="shared" si="12"/>
        <v>42</v>
      </c>
      <c r="X47" s="20">
        <f t="shared" si="15"/>
        <v>120</v>
      </c>
      <c r="Y47" s="18">
        <f t="shared" si="16"/>
        <v>0.35</v>
      </c>
    </row>
    <row r="48" ht="16.5" spans="1:25">
      <c r="A48" s="14" t="s">
        <v>487</v>
      </c>
      <c r="B48" s="14" t="s">
        <v>488</v>
      </c>
      <c r="C48" s="19" t="s">
        <v>404</v>
      </c>
      <c r="D48" s="14" t="s">
        <v>190</v>
      </c>
      <c r="E48" s="14">
        <v>70</v>
      </c>
      <c r="F48" s="14">
        <v>11</v>
      </c>
      <c r="G48" s="14">
        <f t="shared" si="0"/>
        <v>81</v>
      </c>
      <c r="H48" s="14">
        <f t="shared" si="1"/>
        <v>96.4</v>
      </c>
      <c r="I48" s="14">
        <f t="shared" si="2"/>
        <v>25.207468879668</v>
      </c>
      <c r="J48" s="17">
        <v>3.68</v>
      </c>
      <c r="K48" s="14">
        <f t="shared" si="3"/>
        <v>4.16</v>
      </c>
      <c r="L48" s="14">
        <f t="shared" si="4"/>
        <v>39.8076923076923</v>
      </c>
      <c r="M48" s="14">
        <v>0</v>
      </c>
      <c r="N48" s="14">
        <f t="shared" si="5"/>
        <v>2.25</v>
      </c>
      <c r="O48" s="14">
        <f t="shared" si="6"/>
        <v>0</v>
      </c>
      <c r="P48" s="14">
        <f t="shared" si="7"/>
        <v>39.8076923076923</v>
      </c>
      <c r="Q48" s="14">
        <v>30</v>
      </c>
      <c r="R48" s="14">
        <v>5.47</v>
      </c>
      <c r="S48" s="14">
        <f t="shared" si="8"/>
        <v>35.47</v>
      </c>
      <c r="T48" s="14">
        <f t="shared" si="9"/>
        <v>46</v>
      </c>
      <c r="U48" s="14">
        <f t="shared" si="10"/>
        <v>7.71086956521739</v>
      </c>
      <c r="V48" s="14">
        <f t="shared" si="11"/>
        <v>72.7260307525777</v>
      </c>
      <c r="W48" s="14">
        <f t="shared" si="12"/>
        <v>43</v>
      </c>
      <c r="X48" s="20">
        <f t="shared" si="15"/>
        <v>120</v>
      </c>
      <c r="Y48" s="18">
        <f t="shared" si="16"/>
        <v>0.358333333333333</v>
      </c>
    </row>
    <row r="49" ht="16.5" spans="1:25">
      <c r="A49" s="14" t="s">
        <v>489</v>
      </c>
      <c r="B49" s="14" t="s">
        <v>490</v>
      </c>
      <c r="C49" s="19" t="s">
        <v>404</v>
      </c>
      <c r="D49" s="14" t="s">
        <v>190</v>
      </c>
      <c r="E49" s="14">
        <v>70</v>
      </c>
      <c r="F49" s="14">
        <v>11</v>
      </c>
      <c r="G49" s="14">
        <f t="shared" ref="G49:G112" si="17">SUM(E49:F49)</f>
        <v>81</v>
      </c>
      <c r="H49" s="14">
        <f t="shared" si="1"/>
        <v>96.4</v>
      </c>
      <c r="I49" s="14">
        <f t="shared" si="2"/>
        <v>25.207468879668</v>
      </c>
      <c r="J49" s="17">
        <v>3.78</v>
      </c>
      <c r="K49" s="14">
        <f t="shared" si="3"/>
        <v>4.16</v>
      </c>
      <c r="L49" s="14">
        <f t="shared" si="4"/>
        <v>40.8894230769231</v>
      </c>
      <c r="M49" s="14">
        <v>0</v>
      </c>
      <c r="N49" s="14">
        <f t="shared" si="5"/>
        <v>2.25</v>
      </c>
      <c r="O49" s="14">
        <f t="shared" si="6"/>
        <v>0</v>
      </c>
      <c r="P49" s="14">
        <f t="shared" si="7"/>
        <v>40.8894230769231</v>
      </c>
      <c r="Q49" s="14">
        <v>30</v>
      </c>
      <c r="R49" s="14">
        <v>0</v>
      </c>
      <c r="S49" s="14">
        <f t="shared" si="8"/>
        <v>30</v>
      </c>
      <c r="T49" s="14">
        <f t="shared" si="9"/>
        <v>46</v>
      </c>
      <c r="U49" s="14">
        <f t="shared" si="10"/>
        <v>6.52173913043478</v>
      </c>
      <c r="V49" s="14">
        <f t="shared" si="11"/>
        <v>72.6186310870259</v>
      </c>
      <c r="W49" s="14">
        <f t="shared" si="12"/>
        <v>44</v>
      </c>
      <c r="X49" s="20">
        <f t="shared" si="15"/>
        <v>120</v>
      </c>
      <c r="Y49" s="18">
        <f t="shared" si="16"/>
        <v>0.366666666666667</v>
      </c>
    </row>
    <row r="50" ht="16.5" spans="1:25">
      <c r="A50" s="14" t="s">
        <v>491</v>
      </c>
      <c r="B50" s="14" t="s">
        <v>492</v>
      </c>
      <c r="C50" s="19" t="s">
        <v>404</v>
      </c>
      <c r="D50" s="14" t="s">
        <v>190</v>
      </c>
      <c r="E50" s="14">
        <v>70</v>
      </c>
      <c r="F50" s="14">
        <v>6</v>
      </c>
      <c r="G50" s="14">
        <f t="shared" si="17"/>
        <v>76</v>
      </c>
      <c r="H50" s="14">
        <f t="shared" si="1"/>
        <v>96.4</v>
      </c>
      <c r="I50" s="14">
        <f t="shared" si="2"/>
        <v>23.6514522821577</v>
      </c>
      <c r="J50" s="17">
        <v>3.92</v>
      </c>
      <c r="K50" s="14">
        <f t="shared" si="3"/>
        <v>4.16</v>
      </c>
      <c r="L50" s="14">
        <f t="shared" si="4"/>
        <v>42.4038461538462</v>
      </c>
      <c r="M50" s="14">
        <v>0</v>
      </c>
      <c r="N50" s="14">
        <f t="shared" si="5"/>
        <v>2.25</v>
      </c>
      <c r="O50" s="14">
        <f t="shared" si="6"/>
        <v>0</v>
      </c>
      <c r="P50" s="14">
        <f t="shared" si="7"/>
        <v>42.4038461538462</v>
      </c>
      <c r="Q50" s="14">
        <v>30</v>
      </c>
      <c r="R50" s="14">
        <v>0</v>
      </c>
      <c r="S50" s="14">
        <f t="shared" si="8"/>
        <v>30</v>
      </c>
      <c r="T50" s="14">
        <f t="shared" si="9"/>
        <v>46</v>
      </c>
      <c r="U50" s="14">
        <f t="shared" si="10"/>
        <v>6.52173913043478</v>
      </c>
      <c r="V50" s="14">
        <f t="shared" si="11"/>
        <v>72.5770375664387</v>
      </c>
      <c r="W50" s="14">
        <f t="shared" si="12"/>
        <v>45</v>
      </c>
      <c r="X50" s="20">
        <f t="shared" si="15"/>
        <v>120</v>
      </c>
      <c r="Y50" s="18">
        <f t="shared" si="16"/>
        <v>0.375</v>
      </c>
    </row>
    <row r="51" ht="16.5" spans="1:25">
      <c r="A51" s="14" t="s">
        <v>493</v>
      </c>
      <c r="B51" s="14" t="s">
        <v>494</v>
      </c>
      <c r="C51" s="19" t="s">
        <v>404</v>
      </c>
      <c r="D51" s="14" t="s">
        <v>190</v>
      </c>
      <c r="E51" s="14">
        <v>70</v>
      </c>
      <c r="F51" s="14">
        <v>11</v>
      </c>
      <c r="G51" s="14">
        <f t="shared" si="17"/>
        <v>81</v>
      </c>
      <c r="H51" s="14">
        <f t="shared" si="1"/>
        <v>96.4</v>
      </c>
      <c r="I51" s="14">
        <f t="shared" si="2"/>
        <v>25.207468879668</v>
      </c>
      <c r="J51" s="17">
        <v>3.76</v>
      </c>
      <c r="K51" s="14">
        <f t="shared" si="3"/>
        <v>4.16</v>
      </c>
      <c r="L51" s="14">
        <f t="shared" si="4"/>
        <v>40.6730769230769</v>
      </c>
      <c r="M51" s="14">
        <v>0</v>
      </c>
      <c r="N51" s="14">
        <f t="shared" si="5"/>
        <v>2.25</v>
      </c>
      <c r="O51" s="14">
        <f t="shared" si="6"/>
        <v>0</v>
      </c>
      <c r="P51" s="14">
        <f t="shared" si="7"/>
        <v>40.6730769230769</v>
      </c>
      <c r="Q51" s="14">
        <v>30</v>
      </c>
      <c r="R51" s="14">
        <v>0</v>
      </c>
      <c r="S51" s="14">
        <f t="shared" si="8"/>
        <v>30</v>
      </c>
      <c r="T51" s="14">
        <f t="shared" si="9"/>
        <v>46</v>
      </c>
      <c r="U51" s="14">
        <f t="shared" si="10"/>
        <v>6.52173913043478</v>
      </c>
      <c r="V51" s="14">
        <f t="shared" si="11"/>
        <v>72.4022849331797</v>
      </c>
      <c r="W51" s="14">
        <f t="shared" si="12"/>
        <v>46</v>
      </c>
      <c r="X51" s="20">
        <f t="shared" si="15"/>
        <v>120</v>
      </c>
      <c r="Y51" s="18">
        <f t="shared" si="16"/>
        <v>0.383333333333333</v>
      </c>
    </row>
    <row r="52" ht="16.5" spans="1:25">
      <c r="A52" s="14" t="s">
        <v>495</v>
      </c>
      <c r="B52" s="14" t="s">
        <v>496</v>
      </c>
      <c r="C52" s="19" t="s">
        <v>404</v>
      </c>
      <c r="D52" s="14" t="s">
        <v>190</v>
      </c>
      <c r="E52" s="14">
        <v>70</v>
      </c>
      <c r="F52" s="14">
        <v>7</v>
      </c>
      <c r="G52" s="14">
        <f t="shared" si="17"/>
        <v>77</v>
      </c>
      <c r="H52" s="14">
        <f t="shared" si="1"/>
        <v>96.4</v>
      </c>
      <c r="I52" s="14">
        <f t="shared" si="2"/>
        <v>23.9626556016597</v>
      </c>
      <c r="J52" s="17">
        <v>3.84</v>
      </c>
      <c r="K52" s="14">
        <f t="shared" si="3"/>
        <v>4.16</v>
      </c>
      <c r="L52" s="14">
        <f t="shared" si="4"/>
        <v>41.5384615384615</v>
      </c>
      <c r="M52" s="14">
        <v>0</v>
      </c>
      <c r="N52" s="14">
        <f t="shared" si="5"/>
        <v>2.25</v>
      </c>
      <c r="O52" s="14">
        <f t="shared" si="6"/>
        <v>0</v>
      </c>
      <c r="P52" s="14">
        <f t="shared" si="7"/>
        <v>41.5384615384615</v>
      </c>
      <c r="Q52" s="14">
        <v>30</v>
      </c>
      <c r="R52" s="14">
        <v>0</v>
      </c>
      <c r="S52" s="14">
        <f t="shared" si="8"/>
        <v>30</v>
      </c>
      <c r="T52" s="14">
        <f t="shared" si="9"/>
        <v>46</v>
      </c>
      <c r="U52" s="14">
        <f t="shared" si="10"/>
        <v>6.52173913043478</v>
      </c>
      <c r="V52" s="14">
        <f t="shared" si="11"/>
        <v>72.022856270556</v>
      </c>
      <c r="W52" s="14">
        <f t="shared" si="12"/>
        <v>47</v>
      </c>
      <c r="X52" s="20">
        <f t="shared" si="15"/>
        <v>120</v>
      </c>
      <c r="Y52" s="18">
        <f t="shared" si="16"/>
        <v>0.391666666666667</v>
      </c>
    </row>
    <row r="53" ht="16.5" spans="1:25">
      <c r="A53" s="14" t="s">
        <v>497</v>
      </c>
      <c r="B53" s="14" t="s">
        <v>498</v>
      </c>
      <c r="C53" s="19" t="s">
        <v>404</v>
      </c>
      <c r="D53" s="14" t="s">
        <v>190</v>
      </c>
      <c r="E53" s="14">
        <v>70</v>
      </c>
      <c r="F53" s="14">
        <v>17</v>
      </c>
      <c r="G53" s="14">
        <f t="shared" si="17"/>
        <v>87</v>
      </c>
      <c r="H53" s="14">
        <f t="shared" si="1"/>
        <v>96.4</v>
      </c>
      <c r="I53" s="14">
        <f t="shared" si="2"/>
        <v>27.0746887966805</v>
      </c>
      <c r="J53" s="17">
        <v>3.5</v>
      </c>
      <c r="K53" s="14">
        <f t="shared" si="3"/>
        <v>4.16</v>
      </c>
      <c r="L53" s="14">
        <f t="shared" si="4"/>
        <v>37.8605769230769</v>
      </c>
      <c r="M53" s="14">
        <v>0</v>
      </c>
      <c r="N53" s="14">
        <f t="shared" si="5"/>
        <v>2.25</v>
      </c>
      <c r="O53" s="14">
        <f t="shared" si="6"/>
        <v>0</v>
      </c>
      <c r="P53" s="14">
        <f t="shared" si="7"/>
        <v>37.8605769230769</v>
      </c>
      <c r="Q53" s="14">
        <v>30</v>
      </c>
      <c r="R53" s="14">
        <v>2.31</v>
      </c>
      <c r="S53" s="14">
        <f t="shared" si="8"/>
        <v>32.31</v>
      </c>
      <c r="T53" s="14">
        <f t="shared" si="9"/>
        <v>46</v>
      </c>
      <c r="U53" s="14">
        <f t="shared" si="10"/>
        <v>7.02391304347826</v>
      </c>
      <c r="V53" s="14">
        <f t="shared" si="11"/>
        <v>71.9591787632357</v>
      </c>
      <c r="W53" s="14">
        <f t="shared" si="12"/>
        <v>48</v>
      </c>
      <c r="X53" s="20">
        <f t="shared" si="15"/>
        <v>120</v>
      </c>
      <c r="Y53" s="18">
        <f t="shared" si="16"/>
        <v>0.4</v>
      </c>
    </row>
    <row r="54" ht="16.5" spans="1:25">
      <c r="A54" s="14" t="s">
        <v>499</v>
      </c>
      <c r="B54" s="14" t="s">
        <v>500</v>
      </c>
      <c r="C54" s="19" t="s">
        <v>404</v>
      </c>
      <c r="D54" s="14" t="s">
        <v>190</v>
      </c>
      <c r="E54" s="14">
        <v>70</v>
      </c>
      <c r="F54" s="14">
        <v>11.2</v>
      </c>
      <c r="G54" s="14">
        <f t="shared" si="17"/>
        <v>81.2</v>
      </c>
      <c r="H54" s="14">
        <f t="shared" si="1"/>
        <v>96.4</v>
      </c>
      <c r="I54" s="14">
        <f t="shared" si="2"/>
        <v>25.2697095435685</v>
      </c>
      <c r="J54" s="17">
        <v>3.56</v>
      </c>
      <c r="K54" s="14">
        <f t="shared" si="3"/>
        <v>4.16</v>
      </c>
      <c r="L54" s="14">
        <f t="shared" si="4"/>
        <v>38.5096153846154</v>
      </c>
      <c r="M54" s="14">
        <v>0</v>
      </c>
      <c r="N54" s="14">
        <f t="shared" si="5"/>
        <v>2.25</v>
      </c>
      <c r="O54" s="14">
        <f t="shared" si="6"/>
        <v>0</v>
      </c>
      <c r="P54" s="14">
        <f t="shared" si="7"/>
        <v>38.5096153846154</v>
      </c>
      <c r="Q54" s="14">
        <v>30</v>
      </c>
      <c r="R54" s="14">
        <v>6.75</v>
      </c>
      <c r="S54" s="14">
        <f t="shared" si="8"/>
        <v>36.75</v>
      </c>
      <c r="T54" s="14">
        <f t="shared" si="9"/>
        <v>46</v>
      </c>
      <c r="U54" s="14">
        <f t="shared" si="10"/>
        <v>7.98913043478261</v>
      </c>
      <c r="V54" s="14">
        <f t="shared" si="11"/>
        <v>71.7684553629665</v>
      </c>
      <c r="W54" s="14">
        <f t="shared" si="12"/>
        <v>49</v>
      </c>
      <c r="X54" s="20">
        <f t="shared" si="15"/>
        <v>120</v>
      </c>
      <c r="Y54" s="18">
        <f t="shared" si="16"/>
        <v>0.408333333333333</v>
      </c>
    </row>
    <row r="55" ht="16.5" spans="1:25">
      <c r="A55" s="14" t="s">
        <v>501</v>
      </c>
      <c r="B55" s="14" t="s">
        <v>502</v>
      </c>
      <c r="C55" s="19" t="s">
        <v>404</v>
      </c>
      <c r="D55" s="14" t="s">
        <v>190</v>
      </c>
      <c r="E55" s="14">
        <v>70</v>
      </c>
      <c r="F55" s="14">
        <v>10.2</v>
      </c>
      <c r="G55" s="14">
        <f t="shared" si="17"/>
        <v>80.2</v>
      </c>
      <c r="H55" s="14">
        <f t="shared" si="1"/>
        <v>96.4</v>
      </c>
      <c r="I55" s="14">
        <f t="shared" si="2"/>
        <v>24.9585062240664</v>
      </c>
      <c r="J55" s="17">
        <v>3.72</v>
      </c>
      <c r="K55" s="14">
        <f t="shared" si="3"/>
        <v>4.16</v>
      </c>
      <c r="L55" s="14">
        <f t="shared" si="4"/>
        <v>40.2403846153846</v>
      </c>
      <c r="M55" s="14">
        <v>0</v>
      </c>
      <c r="N55" s="14">
        <f t="shared" si="5"/>
        <v>2.25</v>
      </c>
      <c r="O55" s="14">
        <f t="shared" si="6"/>
        <v>0</v>
      </c>
      <c r="P55" s="14">
        <f t="shared" si="7"/>
        <v>40.2403846153846</v>
      </c>
      <c r="Q55" s="14">
        <v>30</v>
      </c>
      <c r="R55" s="14">
        <v>0</v>
      </c>
      <c r="S55" s="14">
        <f t="shared" si="8"/>
        <v>30</v>
      </c>
      <c r="T55" s="14">
        <f t="shared" si="9"/>
        <v>46</v>
      </c>
      <c r="U55" s="14">
        <f t="shared" si="10"/>
        <v>6.52173913043478</v>
      </c>
      <c r="V55" s="14">
        <f t="shared" si="11"/>
        <v>71.7206299698858</v>
      </c>
      <c r="W55" s="14">
        <f t="shared" si="12"/>
        <v>50</v>
      </c>
      <c r="X55" s="20">
        <f t="shared" si="15"/>
        <v>120</v>
      </c>
      <c r="Y55" s="18">
        <f t="shared" si="16"/>
        <v>0.416666666666667</v>
      </c>
    </row>
    <row r="56" ht="16.5" spans="1:25">
      <c r="A56" s="14" t="s">
        <v>503</v>
      </c>
      <c r="B56" s="70" t="s">
        <v>504</v>
      </c>
      <c r="C56" s="19" t="s">
        <v>404</v>
      </c>
      <c r="D56" s="14" t="s">
        <v>190</v>
      </c>
      <c r="E56" s="14">
        <v>70</v>
      </c>
      <c r="F56" s="14">
        <v>12</v>
      </c>
      <c r="G56" s="14">
        <f t="shared" si="17"/>
        <v>82</v>
      </c>
      <c r="H56" s="14">
        <f t="shared" si="1"/>
        <v>96.4</v>
      </c>
      <c r="I56" s="14">
        <f t="shared" si="2"/>
        <v>25.5186721991701</v>
      </c>
      <c r="J56" s="17">
        <v>3.66</v>
      </c>
      <c r="K56" s="14">
        <f t="shared" si="3"/>
        <v>4.16</v>
      </c>
      <c r="L56" s="14">
        <f t="shared" si="4"/>
        <v>39.5913461538462</v>
      </c>
      <c r="M56" s="14">
        <v>0</v>
      </c>
      <c r="N56" s="14">
        <f t="shared" si="5"/>
        <v>2.25</v>
      </c>
      <c r="O56" s="14">
        <f t="shared" si="6"/>
        <v>0</v>
      </c>
      <c r="P56" s="14">
        <f t="shared" si="7"/>
        <v>39.5913461538462</v>
      </c>
      <c r="Q56" s="14">
        <v>30</v>
      </c>
      <c r="R56" s="14">
        <v>0</v>
      </c>
      <c r="S56" s="14">
        <f t="shared" si="8"/>
        <v>30</v>
      </c>
      <c r="T56" s="14">
        <f t="shared" si="9"/>
        <v>46</v>
      </c>
      <c r="U56" s="14">
        <f t="shared" si="10"/>
        <v>6.52173913043478</v>
      </c>
      <c r="V56" s="14">
        <f t="shared" si="11"/>
        <v>71.6317574834511</v>
      </c>
      <c r="W56" s="14">
        <f t="shared" si="12"/>
        <v>51</v>
      </c>
      <c r="X56" s="20">
        <f t="shared" si="15"/>
        <v>120</v>
      </c>
      <c r="Y56" s="18">
        <f t="shared" si="16"/>
        <v>0.425</v>
      </c>
    </row>
    <row r="57" ht="16.5" spans="1:25">
      <c r="A57" s="14" t="s">
        <v>505</v>
      </c>
      <c r="B57" s="14" t="s">
        <v>506</v>
      </c>
      <c r="C57" s="19" t="s">
        <v>404</v>
      </c>
      <c r="D57" s="14" t="s">
        <v>190</v>
      </c>
      <c r="E57" s="14">
        <v>70</v>
      </c>
      <c r="F57" s="14">
        <v>4.4</v>
      </c>
      <c r="G57" s="14">
        <f t="shared" si="17"/>
        <v>74.4</v>
      </c>
      <c r="H57" s="14">
        <f t="shared" si="1"/>
        <v>96.4</v>
      </c>
      <c r="I57" s="14">
        <f t="shared" si="2"/>
        <v>23.1535269709544</v>
      </c>
      <c r="J57" s="17">
        <v>3.86</v>
      </c>
      <c r="K57" s="14">
        <f t="shared" si="3"/>
        <v>4.16</v>
      </c>
      <c r="L57" s="14">
        <f t="shared" si="4"/>
        <v>41.7548076923077</v>
      </c>
      <c r="M57" s="14">
        <v>0</v>
      </c>
      <c r="N57" s="14">
        <f t="shared" si="5"/>
        <v>2.25</v>
      </c>
      <c r="O57" s="14">
        <f t="shared" si="6"/>
        <v>0</v>
      </c>
      <c r="P57" s="14">
        <f t="shared" si="7"/>
        <v>41.7548076923077</v>
      </c>
      <c r="Q57" s="14">
        <v>30</v>
      </c>
      <c r="R57" s="14">
        <v>0.25</v>
      </c>
      <c r="S57" s="14">
        <f t="shared" si="8"/>
        <v>30.25</v>
      </c>
      <c r="T57" s="14">
        <f t="shared" si="9"/>
        <v>46</v>
      </c>
      <c r="U57" s="14">
        <f t="shared" si="10"/>
        <v>6.57608695652174</v>
      </c>
      <c r="V57" s="14">
        <f t="shared" si="11"/>
        <v>71.4844216197838</v>
      </c>
      <c r="W57" s="14">
        <f t="shared" si="12"/>
        <v>52</v>
      </c>
      <c r="X57" s="20">
        <f t="shared" si="15"/>
        <v>120</v>
      </c>
      <c r="Y57" s="18">
        <f t="shared" si="16"/>
        <v>0.433333333333333</v>
      </c>
    </row>
    <row r="58" ht="16.5" spans="1:25">
      <c r="A58" s="14" t="s">
        <v>507</v>
      </c>
      <c r="B58" s="14" t="s">
        <v>508</v>
      </c>
      <c r="C58" s="19" t="s">
        <v>404</v>
      </c>
      <c r="D58" s="14" t="s">
        <v>190</v>
      </c>
      <c r="E58" s="14">
        <v>70</v>
      </c>
      <c r="F58" s="14">
        <v>8.6</v>
      </c>
      <c r="G58" s="14">
        <f t="shared" si="17"/>
        <v>78.6</v>
      </c>
      <c r="H58" s="14">
        <f t="shared" si="1"/>
        <v>96.4</v>
      </c>
      <c r="I58" s="14">
        <f t="shared" si="2"/>
        <v>24.4605809128631</v>
      </c>
      <c r="J58" s="17">
        <v>3.74</v>
      </c>
      <c r="K58" s="14">
        <f t="shared" si="3"/>
        <v>4.16</v>
      </c>
      <c r="L58" s="14">
        <f t="shared" si="4"/>
        <v>40.4567307692308</v>
      </c>
      <c r="M58" s="14">
        <v>0</v>
      </c>
      <c r="N58" s="14">
        <f t="shared" si="5"/>
        <v>2.25</v>
      </c>
      <c r="O58" s="14">
        <f t="shared" si="6"/>
        <v>0</v>
      </c>
      <c r="P58" s="14">
        <f t="shared" si="7"/>
        <v>40.4567307692308</v>
      </c>
      <c r="Q58" s="14">
        <v>30</v>
      </c>
      <c r="R58" s="14">
        <v>0</v>
      </c>
      <c r="S58" s="14">
        <f t="shared" si="8"/>
        <v>30</v>
      </c>
      <c r="T58" s="14">
        <f t="shared" si="9"/>
        <v>46</v>
      </c>
      <c r="U58" s="14">
        <f t="shared" si="10"/>
        <v>6.52173913043478</v>
      </c>
      <c r="V58" s="14">
        <f t="shared" si="11"/>
        <v>71.4390508125286</v>
      </c>
      <c r="W58" s="14">
        <f t="shared" si="12"/>
        <v>53</v>
      </c>
      <c r="X58" s="20">
        <f t="shared" si="15"/>
        <v>120</v>
      </c>
      <c r="Y58" s="18">
        <f t="shared" si="16"/>
        <v>0.441666666666667</v>
      </c>
    </row>
    <row r="59" ht="16.5" spans="1:25">
      <c r="A59" s="14" t="s">
        <v>509</v>
      </c>
      <c r="B59" s="70" t="s">
        <v>510</v>
      </c>
      <c r="C59" s="19" t="s">
        <v>404</v>
      </c>
      <c r="D59" s="14" t="s">
        <v>190</v>
      </c>
      <c r="E59" s="14">
        <v>70</v>
      </c>
      <c r="F59" s="14">
        <v>4</v>
      </c>
      <c r="G59" s="14">
        <f t="shared" si="17"/>
        <v>74</v>
      </c>
      <c r="H59" s="14">
        <f t="shared" si="1"/>
        <v>96.4</v>
      </c>
      <c r="I59" s="14">
        <f t="shared" si="2"/>
        <v>23.0290456431535</v>
      </c>
      <c r="J59" s="17">
        <v>3.86</v>
      </c>
      <c r="K59" s="14">
        <f t="shared" si="3"/>
        <v>4.16</v>
      </c>
      <c r="L59" s="14">
        <f t="shared" si="4"/>
        <v>41.7548076923077</v>
      </c>
      <c r="M59" s="14">
        <v>0</v>
      </c>
      <c r="N59" s="14">
        <f t="shared" si="5"/>
        <v>2.25</v>
      </c>
      <c r="O59" s="14">
        <f t="shared" si="6"/>
        <v>0</v>
      </c>
      <c r="P59" s="14">
        <f t="shared" si="7"/>
        <v>41.7548076923077</v>
      </c>
      <c r="Q59" s="14">
        <v>30</v>
      </c>
      <c r="R59" s="14">
        <v>0.3</v>
      </c>
      <c r="S59" s="14">
        <f t="shared" si="8"/>
        <v>30.3</v>
      </c>
      <c r="T59" s="14">
        <f t="shared" si="9"/>
        <v>46</v>
      </c>
      <c r="U59" s="14">
        <f t="shared" si="10"/>
        <v>6.58695652173913</v>
      </c>
      <c r="V59" s="14">
        <f t="shared" si="11"/>
        <v>71.3708098572004</v>
      </c>
      <c r="W59" s="14">
        <f t="shared" si="12"/>
        <v>54</v>
      </c>
      <c r="X59" s="20">
        <f t="shared" si="15"/>
        <v>120</v>
      </c>
      <c r="Y59" s="18">
        <f t="shared" si="16"/>
        <v>0.45</v>
      </c>
    </row>
    <row r="60" ht="16.5" spans="1:25">
      <c r="A60" s="14" t="s">
        <v>511</v>
      </c>
      <c r="B60" s="14" t="s">
        <v>512</v>
      </c>
      <c r="C60" s="19" t="s">
        <v>404</v>
      </c>
      <c r="D60" s="14" t="s">
        <v>190</v>
      </c>
      <c r="E60" s="14">
        <v>70</v>
      </c>
      <c r="F60" s="21">
        <v>10.4</v>
      </c>
      <c r="G60" s="14">
        <f t="shared" si="17"/>
        <v>80.4</v>
      </c>
      <c r="H60" s="14">
        <f t="shared" si="1"/>
        <v>96.4</v>
      </c>
      <c r="I60" s="21">
        <f t="shared" si="2"/>
        <v>25.0207468879668</v>
      </c>
      <c r="J60" s="17">
        <v>3.68</v>
      </c>
      <c r="K60" s="14">
        <f t="shared" si="3"/>
        <v>4.16</v>
      </c>
      <c r="L60" s="21">
        <f t="shared" si="4"/>
        <v>39.8076923076923</v>
      </c>
      <c r="M60" s="14">
        <v>0</v>
      </c>
      <c r="N60" s="14">
        <f t="shared" si="5"/>
        <v>2.25</v>
      </c>
      <c r="O60" s="21">
        <f t="shared" si="6"/>
        <v>0</v>
      </c>
      <c r="P60" s="14">
        <f t="shared" si="7"/>
        <v>39.8076923076923</v>
      </c>
      <c r="Q60" s="14">
        <v>30</v>
      </c>
      <c r="R60" s="21">
        <v>0</v>
      </c>
      <c r="S60" s="14">
        <f t="shared" si="8"/>
        <v>30</v>
      </c>
      <c r="T60" s="14">
        <f t="shared" si="9"/>
        <v>46</v>
      </c>
      <c r="U60" s="21">
        <f t="shared" si="10"/>
        <v>6.52173913043478</v>
      </c>
      <c r="V60" s="14">
        <f t="shared" si="11"/>
        <v>71.3501783260939</v>
      </c>
      <c r="W60" s="14">
        <f t="shared" si="12"/>
        <v>55</v>
      </c>
      <c r="X60" s="20">
        <f t="shared" si="15"/>
        <v>120</v>
      </c>
      <c r="Y60" s="18">
        <f t="shared" si="16"/>
        <v>0.458333333333333</v>
      </c>
    </row>
    <row r="61" ht="16.5" spans="1:25">
      <c r="A61" s="14" t="s">
        <v>513</v>
      </c>
      <c r="B61" s="14" t="s">
        <v>514</v>
      </c>
      <c r="C61" s="19" t="s">
        <v>404</v>
      </c>
      <c r="D61" s="14" t="s">
        <v>190</v>
      </c>
      <c r="E61" s="14">
        <v>70</v>
      </c>
      <c r="F61" s="14">
        <v>11</v>
      </c>
      <c r="G61" s="14">
        <f t="shared" si="17"/>
        <v>81</v>
      </c>
      <c r="H61" s="14">
        <f t="shared" si="1"/>
        <v>96.4</v>
      </c>
      <c r="I61" s="14">
        <f t="shared" si="2"/>
        <v>25.207468879668</v>
      </c>
      <c r="J61" s="17">
        <v>3.66</v>
      </c>
      <c r="K61" s="14">
        <f t="shared" si="3"/>
        <v>4.16</v>
      </c>
      <c r="L61" s="14">
        <f t="shared" si="4"/>
        <v>39.5913461538462</v>
      </c>
      <c r="M61" s="14">
        <v>0</v>
      </c>
      <c r="N61" s="14">
        <f t="shared" si="5"/>
        <v>2.25</v>
      </c>
      <c r="O61" s="14">
        <f t="shared" si="6"/>
        <v>0</v>
      </c>
      <c r="P61" s="14">
        <f t="shared" si="7"/>
        <v>39.5913461538462</v>
      </c>
      <c r="Q61" s="14">
        <v>30</v>
      </c>
      <c r="R61" s="14">
        <v>0</v>
      </c>
      <c r="S61" s="14">
        <f t="shared" si="8"/>
        <v>30</v>
      </c>
      <c r="T61" s="14">
        <f t="shared" si="9"/>
        <v>46</v>
      </c>
      <c r="U61" s="14">
        <f t="shared" si="10"/>
        <v>6.52173913043478</v>
      </c>
      <c r="V61" s="14">
        <f t="shared" si="11"/>
        <v>71.320554163949</v>
      </c>
      <c r="W61" s="14">
        <f t="shared" si="12"/>
        <v>56</v>
      </c>
      <c r="X61" s="20">
        <f t="shared" si="15"/>
        <v>120</v>
      </c>
      <c r="Y61" s="18">
        <f t="shared" si="16"/>
        <v>0.466666666666667</v>
      </c>
    </row>
    <row r="62" ht="16.5" spans="1:25">
      <c r="A62" s="14" t="s">
        <v>515</v>
      </c>
      <c r="B62" s="14" t="s">
        <v>516</v>
      </c>
      <c r="C62" s="19" t="s">
        <v>404</v>
      </c>
      <c r="D62" s="14" t="s">
        <v>190</v>
      </c>
      <c r="E62" s="14">
        <v>70</v>
      </c>
      <c r="F62" s="14">
        <v>8</v>
      </c>
      <c r="G62" s="14">
        <f t="shared" si="17"/>
        <v>78</v>
      </c>
      <c r="H62" s="14">
        <f t="shared" si="1"/>
        <v>96.4</v>
      </c>
      <c r="I62" s="14">
        <f t="shared" si="2"/>
        <v>24.2738589211618</v>
      </c>
      <c r="J62" s="17">
        <v>3.74</v>
      </c>
      <c r="K62" s="14">
        <f t="shared" si="3"/>
        <v>4.16</v>
      </c>
      <c r="L62" s="14">
        <f t="shared" si="4"/>
        <v>40.4567307692308</v>
      </c>
      <c r="M62" s="14">
        <v>0</v>
      </c>
      <c r="N62" s="14">
        <f t="shared" si="5"/>
        <v>2.25</v>
      </c>
      <c r="O62" s="14">
        <f t="shared" si="6"/>
        <v>0</v>
      </c>
      <c r="P62" s="14">
        <f t="shared" si="7"/>
        <v>40.4567307692308</v>
      </c>
      <c r="Q62" s="14">
        <v>30</v>
      </c>
      <c r="R62" s="14">
        <v>0</v>
      </c>
      <c r="S62" s="14">
        <f t="shared" si="8"/>
        <v>30</v>
      </c>
      <c r="T62" s="14">
        <f t="shared" si="9"/>
        <v>46</v>
      </c>
      <c r="U62" s="14">
        <f t="shared" si="10"/>
        <v>6.52173913043478</v>
      </c>
      <c r="V62" s="14">
        <f t="shared" si="11"/>
        <v>71.2523288208274</v>
      </c>
      <c r="W62" s="14">
        <f t="shared" si="12"/>
        <v>57</v>
      </c>
      <c r="X62" s="20">
        <f t="shared" si="15"/>
        <v>120</v>
      </c>
      <c r="Y62" s="18">
        <f t="shared" si="16"/>
        <v>0.475</v>
      </c>
    </row>
    <row r="63" ht="16.5" spans="1:25">
      <c r="A63" s="14" t="s">
        <v>517</v>
      </c>
      <c r="B63" s="14" t="s">
        <v>518</v>
      </c>
      <c r="C63" s="19" t="s">
        <v>404</v>
      </c>
      <c r="D63" s="14" t="s">
        <v>190</v>
      </c>
      <c r="E63" s="14">
        <v>70</v>
      </c>
      <c r="F63" s="14">
        <v>8</v>
      </c>
      <c r="G63" s="14">
        <f t="shared" si="17"/>
        <v>78</v>
      </c>
      <c r="H63" s="14">
        <f t="shared" si="1"/>
        <v>96.4</v>
      </c>
      <c r="I63" s="14">
        <f t="shared" si="2"/>
        <v>24.2738589211618</v>
      </c>
      <c r="J63" s="17">
        <v>3.74</v>
      </c>
      <c r="K63" s="14">
        <f t="shared" si="3"/>
        <v>4.16</v>
      </c>
      <c r="L63" s="14">
        <f t="shared" si="4"/>
        <v>40.4567307692308</v>
      </c>
      <c r="M63" s="14">
        <v>0</v>
      </c>
      <c r="N63" s="14">
        <f t="shared" si="5"/>
        <v>2.25</v>
      </c>
      <c r="O63" s="14">
        <f t="shared" si="6"/>
        <v>0</v>
      </c>
      <c r="P63" s="14">
        <f t="shared" si="7"/>
        <v>40.4567307692308</v>
      </c>
      <c r="Q63" s="14">
        <v>30</v>
      </c>
      <c r="R63" s="14">
        <v>0</v>
      </c>
      <c r="S63" s="14">
        <f t="shared" si="8"/>
        <v>30</v>
      </c>
      <c r="T63" s="14">
        <f t="shared" si="9"/>
        <v>46</v>
      </c>
      <c r="U63" s="14">
        <f t="shared" si="10"/>
        <v>6.52173913043478</v>
      </c>
      <c r="V63" s="14">
        <f t="shared" si="11"/>
        <v>71.2523288208274</v>
      </c>
      <c r="W63" s="14">
        <f t="shared" si="12"/>
        <v>57</v>
      </c>
      <c r="X63" s="20">
        <f t="shared" si="15"/>
        <v>120</v>
      </c>
      <c r="Y63" s="18">
        <f t="shared" si="16"/>
        <v>0.475</v>
      </c>
    </row>
    <row r="64" ht="16.5" spans="1:25">
      <c r="A64" s="14" t="s">
        <v>519</v>
      </c>
      <c r="B64" s="70" t="s">
        <v>520</v>
      </c>
      <c r="C64" s="19" t="s">
        <v>404</v>
      </c>
      <c r="D64" s="14" t="s">
        <v>190</v>
      </c>
      <c r="E64" s="14">
        <v>70</v>
      </c>
      <c r="F64" s="14">
        <v>6.4</v>
      </c>
      <c r="G64" s="14">
        <f t="shared" si="17"/>
        <v>76.4</v>
      </c>
      <c r="H64" s="14">
        <f t="shared" si="1"/>
        <v>96.4</v>
      </c>
      <c r="I64" s="14">
        <f t="shared" si="2"/>
        <v>23.7759336099585</v>
      </c>
      <c r="J64" s="17">
        <v>3.7</v>
      </c>
      <c r="K64" s="14">
        <f t="shared" si="3"/>
        <v>4.16</v>
      </c>
      <c r="L64" s="14">
        <f t="shared" si="4"/>
        <v>40.0240384615385</v>
      </c>
      <c r="M64" s="14">
        <v>0</v>
      </c>
      <c r="N64" s="14">
        <f t="shared" si="5"/>
        <v>2.25</v>
      </c>
      <c r="O64" s="14">
        <f t="shared" si="6"/>
        <v>0</v>
      </c>
      <c r="P64" s="14">
        <f t="shared" si="7"/>
        <v>40.0240384615385</v>
      </c>
      <c r="Q64" s="14">
        <v>30</v>
      </c>
      <c r="R64" s="14">
        <v>4.1</v>
      </c>
      <c r="S64" s="14">
        <f t="shared" si="8"/>
        <v>34.1</v>
      </c>
      <c r="T64" s="14">
        <f t="shared" si="9"/>
        <v>46</v>
      </c>
      <c r="U64" s="14">
        <f t="shared" si="10"/>
        <v>7.41304347826087</v>
      </c>
      <c r="V64" s="14">
        <f t="shared" si="11"/>
        <v>71.2130155497579</v>
      </c>
      <c r="W64" s="14">
        <f t="shared" si="12"/>
        <v>59</v>
      </c>
      <c r="X64" s="20">
        <f t="shared" si="15"/>
        <v>120</v>
      </c>
      <c r="Y64" s="18">
        <f t="shared" si="16"/>
        <v>0.491666666666667</v>
      </c>
    </row>
    <row r="65" ht="16.5" spans="1:25">
      <c r="A65" s="14" t="s">
        <v>521</v>
      </c>
      <c r="B65" s="14" t="s">
        <v>522</v>
      </c>
      <c r="C65" s="19" t="s">
        <v>404</v>
      </c>
      <c r="D65" s="14" t="s">
        <v>190</v>
      </c>
      <c r="E65" s="14">
        <v>70</v>
      </c>
      <c r="F65" s="14">
        <v>11.8</v>
      </c>
      <c r="G65" s="14">
        <f t="shared" si="17"/>
        <v>81.8</v>
      </c>
      <c r="H65" s="14">
        <f t="shared" si="1"/>
        <v>96.4</v>
      </c>
      <c r="I65" s="14">
        <f t="shared" si="2"/>
        <v>25.4564315352697</v>
      </c>
      <c r="J65" s="17">
        <v>3.62</v>
      </c>
      <c r="K65" s="14">
        <f t="shared" si="3"/>
        <v>4.16</v>
      </c>
      <c r="L65" s="14">
        <f t="shared" si="4"/>
        <v>39.1586538461538</v>
      </c>
      <c r="M65" s="14">
        <v>0</v>
      </c>
      <c r="N65" s="14">
        <f t="shared" si="5"/>
        <v>2.25</v>
      </c>
      <c r="O65" s="14">
        <f t="shared" si="6"/>
        <v>0</v>
      </c>
      <c r="P65" s="14">
        <f t="shared" si="7"/>
        <v>39.1586538461538</v>
      </c>
      <c r="Q65" s="14">
        <v>30</v>
      </c>
      <c r="R65" s="14">
        <v>0</v>
      </c>
      <c r="S65" s="14">
        <f t="shared" si="8"/>
        <v>30</v>
      </c>
      <c r="T65" s="14">
        <f t="shared" si="9"/>
        <v>46</v>
      </c>
      <c r="U65" s="14">
        <f t="shared" si="10"/>
        <v>6.52173913043478</v>
      </c>
      <c r="V65" s="14">
        <f t="shared" si="11"/>
        <v>71.1368245118583</v>
      </c>
      <c r="W65" s="14">
        <f t="shared" si="12"/>
        <v>60</v>
      </c>
      <c r="X65" s="20">
        <f t="shared" si="15"/>
        <v>120</v>
      </c>
      <c r="Y65" s="18">
        <f t="shared" si="16"/>
        <v>0.5</v>
      </c>
    </row>
    <row r="66" ht="16.5" spans="1:25">
      <c r="A66" s="14" t="s">
        <v>523</v>
      </c>
      <c r="B66" s="70" t="s">
        <v>524</v>
      </c>
      <c r="C66" s="19" t="s">
        <v>404</v>
      </c>
      <c r="D66" s="14" t="s">
        <v>190</v>
      </c>
      <c r="E66" s="14">
        <v>70</v>
      </c>
      <c r="F66" s="14">
        <v>5.7</v>
      </c>
      <c r="G66" s="14">
        <f t="shared" si="17"/>
        <v>75.7</v>
      </c>
      <c r="H66" s="14">
        <f t="shared" si="1"/>
        <v>96.4</v>
      </c>
      <c r="I66" s="14">
        <f t="shared" si="2"/>
        <v>23.5580912863071</v>
      </c>
      <c r="J66" s="17">
        <v>3.76</v>
      </c>
      <c r="K66" s="14">
        <f t="shared" si="3"/>
        <v>4.16</v>
      </c>
      <c r="L66" s="14">
        <f t="shared" si="4"/>
        <v>40.6730769230769</v>
      </c>
      <c r="M66" s="14">
        <v>0</v>
      </c>
      <c r="N66" s="14">
        <f t="shared" si="5"/>
        <v>2.25</v>
      </c>
      <c r="O66" s="14">
        <f t="shared" si="6"/>
        <v>0</v>
      </c>
      <c r="P66" s="14">
        <f t="shared" si="7"/>
        <v>40.6730769230769</v>
      </c>
      <c r="Q66" s="14">
        <v>30</v>
      </c>
      <c r="R66" s="14">
        <v>1.5</v>
      </c>
      <c r="S66" s="14">
        <f t="shared" si="8"/>
        <v>31.5</v>
      </c>
      <c r="T66" s="14">
        <f t="shared" si="9"/>
        <v>46</v>
      </c>
      <c r="U66" s="14">
        <f t="shared" si="10"/>
        <v>6.84782608695652</v>
      </c>
      <c r="V66" s="14">
        <f t="shared" si="11"/>
        <v>71.0789942963405</v>
      </c>
      <c r="W66" s="14">
        <f t="shared" si="12"/>
        <v>61</v>
      </c>
      <c r="X66" s="20">
        <f t="shared" si="15"/>
        <v>120</v>
      </c>
      <c r="Y66" s="18">
        <f t="shared" si="16"/>
        <v>0.508333333333333</v>
      </c>
    </row>
    <row r="67" ht="16.5" spans="1:25">
      <c r="A67" s="14" t="s">
        <v>525</v>
      </c>
      <c r="B67" s="70" t="s">
        <v>526</v>
      </c>
      <c r="C67" s="19" t="s">
        <v>404</v>
      </c>
      <c r="D67" s="14" t="s">
        <v>190</v>
      </c>
      <c r="E67" s="14">
        <v>70</v>
      </c>
      <c r="F67" s="14">
        <v>7.6</v>
      </c>
      <c r="G67" s="14">
        <f t="shared" si="17"/>
        <v>77.6</v>
      </c>
      <c r="H67" s="14">
        <f t="shared" si="1"/>
        <v>96.4</v>
      </c>
      <c r="I67" s="14">
        <f t="shared" si="2"/>
        <v>24.149377593361</v>
      </c>
      <c r="J67" s="17">
        <v>3.72</v>
      </c>
      <c r="K67" s="14">
        <f t="shared" si="3"/>
        <v>4.16</v>
      </c>
      <c r="L67" s="14">
        <f t="shared" si="4"/>
        <v>40.2403846153846</v>
      </c>
      <c r="M67" s="14">
        <v>0</v>
      </c>
      <c r="N67" s="14">
        <f t="shared" si="5"/>
        <v>2.25</v>
      </c>
      <c r="O67" s="14">
        <f t="shared" si="6"/>
        <v>0</v>
      </c>
      <c r="P67" s="14">
        <f t="shared" si="7"/>
        <v>40.2403846153846</v>
      </c>
      <c r="Q67" s="14">
        <v>30</v>
      </c>
      <c r="R67" s="14">
        <v>0.5</v>
      </c>
      <c r="S67" s="14">
        <f t="shared" si="8"/>
        <v>30.5</v>
      </c>
      <c r="T67" s="14">
        <f t="shared" si="9"/>
        <v>46</v>
      </c>
      <c r="U67" s="14">
        <f t="shared" si="10"/>
        <v>6.6304347826087</v>
      </c>
      <c r="V67" s="14">
        <f t="shared" si="11"/>
        <v>71.0201969913543</v>
      </c>
      <c r="W67" s="14">
        <f t="shared" si="12"/>
        <v>62</v>
      </c>
      <c r="X67" s="20">
        <f t="shared" si="15"/>
        <v>120</v>
      </c>
      <c r="Y67" s="18">
        <f t="shared" si="16"/>
        <v>0.516666666666667</v>
      </c>
    </row>
    <row r="68" ht="16.5" spans="1:25">
      <c r="A68" s="14" t="s">
        <v>527</v>
      </c>
      <c r="B68" s="14" t="s">
        <v>528</v>
      </c>
      <c r="C68" s="19" t="s">
        <v>404</v>
      </c>
      <c r="D68" s="14" t="s">
        <v>190</v>
      </c>
      <c r="E68" s="14">
        <v>70</v>
      </c>
      <c r="F68" s="14">
        <v>6.4</v>
      </c>
      <c r="G68" s="14">
        <f t="shared" si="17"/>
        <v>76.4</v>
      </c>
      <c r="H68" s="14">
        <f t="shared" si="1"/>
        <v>96.4</v>
      </c>
      <c r="I68" s="14">
        <f t="shared" si="2"/>
        <v>23.7759336099585</v>
      </c>
      <c r="J68" s="17">
        <v>3.76</v>
      </c>
      <c r="K68" s="14">
        <f t="shared" si="3"/>
        <v>4.16</v>
      </c>
      <c r="L68" s="14">
        <f t="shared" si="4"/>
        <v>40.6730769230769</v>
      </c>
      <c r="M68" s="14">
        <v>0</v>
      </c>
      <c r="N68" s="14">
        <f t="shared" si="5"/>
        <v>2.25</v>
      </c>
      <c r="O68" s="14">
        <f t="shared" si="6"/>
        <v>0</v>
      </c>
      <c r="P68" s="14">
        <f t="shared" si="7"/>
        <v>40.6730769230769</v>
      </c>
      <c r="Q68" s="14">
        <v>30</v>
      </c>
      <c r="R68" s="14">
        <v>0</v>
      </c>
      <c r="S68" s="14">
        <f t="shared" si="8"/>
        <v>30</v>
      </c>
      <c r="T68" s="14">
        <f t="shared" si="9"/>
        <v>46</v>
      </c>
      <c r="U68" s="14">
        <f t="shared" si="10"/>
        <v>6.52173913043478</v>
      </c>
      <c r="V68" s="14">
        <f t="shared" si="11"/>
        <v>70.9707496634702</v>
      </c>
      <c r="W68" s="14">
        <f t="shared" si="12"/>
        <v>63</v>
      </c>
      <c r="X68" s="20">
        <f t="shared" si="15"/>
        <v>120</v>
      </c>
      <c r="Y68" s="18">
        <f t="shared" si="16"/>
        <v>0.525</v>
      </c>
    </row>
    <row r="69" ht="16.5" spans="1:25">
      <c r="A69" s="14" t="s">
        <v>529</v>
      </c>
      <c r="B69" s="14" t="s">
        <v>530</v>
      </c>
      <c r="C69" s="19" t="s">
        <v>404</v>
      </c>
      <c r="D69" s="14" t="s">
        <v>190</v>
      </c>
      <c r="E69" s="14">
        <v>70</v>
      </c>
      <c r="F69" s="14">
        <v>6</v>
      </c>
      <c r="G69" s="14">
        <f t="shared" si="17"/>
        <v>76</v>
      </c>
      <c r="H69" s="14">
        <f t="shared" si="1"/>
        <v>96.4</v>
      </c>
      <c r="I69" s="14">
        <f t="shared" si="2"/>
        <v>23.6514522821577</v>
      </c>
      <c r="J69" s="17">
        <v>3.76</v>
      </c>
      <c r="K69" s="14">
        <f t="shared" si="3"/>
        <v>4.16</v>
      </c>
      <c r="L69" s="14">
        <f t="shared" si="4"/>
        <v>40.6730769230769</v>
      </c>
      <c r="M69" s="14">
        <v>0</v>
      </c>
      <c r="N69" s="14">
        <f t="shared" si="5"/>
        <v>2.25</v>
      </c>
      <c r="O69" s="14">
        <f t="shared" si="6"/>
        <v>0</v>
      </c>
      <c r="P69" s="14">
        <f t="shared" si="7"/>
        <v>40.6730769230769</v>
      </c>
      <c r="Q69" s="14">
        <v>30</v>
      </c>
      <c r="R69" s="14">
        <v>0.33</v>
      </c>
      <c r="S69" s="14">
        <f t="shared" si="8"/>
        <v>30.33</v>
      </c>
      <c r="T69" s="14">
        <f t="shared" si="9"/>
        <v>46</v>
      </c>
      <c r="U69" s="14">
        <f t="shared" si="10"/>
        <v>6.59347826086957</v>
      </c>
      <c r="V69" s="14">
        <f t="shared" si="11"/>
        <v>70.9180074661041</v>
      </c>
      <c r="W69" s="14">
        <f t="shared" si="12"/>
        <v>64</v>
      </c>
      <c r="X69" s="20">
        <f t="shared" si="15"/>
        <v>120</v>
      </c>
      <c r="Y69" s="18">
        <f t="shared" si="16"/>
        <v>0.533333333333333</v>
      </c>
    </row>
    <row r="70" ht="16.5" spans="1:25">
      <c r="A70" s="14" t="s">
        <v>531</v>
      </c>
      <c r="B70" s="14" t="s">
        <v>532</v>
      </c>
      <c r="C70" s="19" t="s">
        <v>404</v>
      </c>
      <c r="D70" s="14" t="s">
        <v>190</v>
      </c>
      <c r="E70" s="14">
        <v>70</v>
      </c>
      <c r="F70" s="14">
        <v>6.8</v>
      </c>
      <c r="G70" s="14">
        <f t="shared" si="17"/>
        <v>76.8</v>
      </c>
      <c r="H70" s="14">
        <f t="shared" ref="H70:H125" si="18">MAX(G$6:G$125)</f>
        <v>96.4</v>
      </c>
      <c r="I70" s="14">
        <f t="shared" ref="I70:I125" si="19">(G70/H70)*30</f>
        <v>23.9004149377593</v>
      </c>
      <c r="J70" s="17">
        <v>3.74</v>
      </c>
      <c r="K70" s="14">
        <f t="shared" ref="K70:K125" si="20">MAX(J$6:J$125)</f>
        <v>4.16</v>
      </c>
      <c r="L70" s="14">
        <f t="shared" ref="L70:L125" si="21">(J70/K70)*45</f>
        <v>40.4567307692308</v>
      </c>
      <c r="M70" s="14">
        <v>0</v>
      </c>
      <c r="N70" s="14">
        <f t="shared" ref="N70:N125" si="22">MAX(M$6:M$125)</f>
        <v>2.25</v>
      </c>
      <c r="O70" s="14">
        <f t="shared" ref="O70:O125" si="23">(M70/N70)*15</f>
        <v>0</v>
      </c>
      <c r="P70" s="14">
        <f t="shared" ref="P70:P125" si="24">L70+O70</f>
        <v>40.4567307692308</v>
      </c>
      <c r="Q70" s="14">
        <v>30</v>
      </c>
      <c r="R70" s="14">
        <v>0</v>
      </c>
      <c r="S70" s="14">
        <f t="shared" ref="S70:S125" si="25">SUM(Q70:R70)</f>
        <v>30</v>
      </c>
      <c r="T70" s="14">
        <f t="shared" ref="T70:T125" si="26">MAX(S$6:S$125)</f>
        <v>46</v>
      </c>
      <c r="U70" s="14">
        <f t="shared" ref="U70:U125" si="27">(S70/T70)*10</f>
        <v>6.52173913043478</v>
      </c>
      <c r="V70" s="14">
        <f t="shared" ref="V70:V125" si="28">I70+P70+U70</f>
        <v>70.8788848374249</v>
      </c>
      <c r="W70" s="14">
        <f t="shared" ref="W70:W125" si="29">RANK(V70,V$6:V$125)</f>
        <v>65</v>
      </c>
      <c r="X70" s="20">
        <f t="shared" si="15"/>
        <v>120</v>
      </c>
      <c r="Y70" s="18">
        <f t="shared" si="16"/>
        <v>0.541666666666667</v>
      </c>
    </row>
    <row r="71" ht="16.5" spans="1:25">
      <c r="A71" s="14" t="s">
        <v>533</v>
      </c>
      <c r="B71" s="14" t="s">
        <v>534</v>
      </c>
      <c r="C71" s="19" t="s">
        <v>404</v>
      </c>
      <c r="D71" s="14" t="s">
        <v>190</v>
      </c>
      <c r="E71" s="14">
        <v>70</v>
      </c>
      <c r="F71" s="14">
        <v>6</v>
      </c>
      <c r="G71" s="14">
        <f t="shared" si="17"/>
        <v>76</v>
      </c>
      <c r="H71" s="14">
        <f t="shared" si="18"/>
        <v>96.4</v>
      </c>
      <c r="I71" s="14">
        <f t="shared" si="19"/>
        <v>23.6514522821577</v>
      </c>
      <c r="J71" s="17">
        <v>3.76</v>
      </c>
      <c r="K71" s="14">
        <f t="shared" si="20"/>
        <v>4.16</v>
      </c>
      <c r="L71" s="14">
        <f t="shared" si="21"/>
        <v>40.6730769230769</v>
      </c>
      <c r="M71" s="14">
        <v>0</v>
      </c>
      <c r="N71" s="14">
        <f t="shared" si="22"/>
        <v>2.25</v>
      </c>
      <c r="O71" s="14">
        <f t="shared" si="23"/>
        <v>0</v>
      </c>
      <c r="P71" s="14">
        <f t="shared" si="24"/>
        <v>40.6730769230769</v>
      </c>
      <c r="Q71" s="14">
        <v>30</v>
      </c>
      <c r="R71" s="14">
        <v>0</v>
      </c>
      <c r="S71" s="14">
        <f t="shared" si="25"/>
        <v>30</v>
      </c>
      <c r="T71" s="14">
        <f t="shared" si="26"/>
        <v>46</v>
      </c>
      <c r="U71" s="14">
        <f t="shared" si="27"/>
        <v>6.52173913043478</v>
      </c>
      <c r="V71" s="14">
        <f t="shared" si="28"/>
        <v>70.8462683356694</v>
      </c>
      <c r="W71" s="14">
        <f t="shared" si="29"/>
        <v>66</v>
      </c>
      <c r="X71" s="20">
        <f t="shared" ref="X71:X102" si="30">MAX(W71:W190)</f>
        <v>120</v>
      </c>
      <c r="Y71" s="18">
        <f t="shared" ref="Y71:Y102" si="31">W71/X71</f>
        <v>0.55</v>
      </c>
    </row>
    <row r="72" ht="16.5" spans="1:25">
      <c r="A72" s="14" t="s">
        <v>535</v>
      </c>
      <c r="B72" s="70" t="s">
        <v>536</v>
      </c>
      <c r="C72" s="19" t="s">
        <v>404</v>
      </c>
      <c r="D72" s="14" t="s">
        <v>190</v>
      </c>
      <c r="E72" s="14">
        <v>70</v>
      </c>
      <c r="F72" s="14">
        <v>10</v>
      </c>
      <c r="G72" s="14">
        <f t="shared" si="17"/>
        <v>80</v>
      </c>
      <c r="H72" s="14">
        <f t="shared" si="18"/>
        <v>96.4</v>
      </c>
      <c r="I72" s="14">
        <f t="shared" si="19"/>
        <v>24.896265560166</v>
      </c>
      <c r="J72" s="17">
        <v>3.64</v>
      </c>
      <c r="K72" s="14">
        <f t="shared" si="20"/>
        <v>4.16</v>
      </c>
      <c r="L72" s="14">
        <f t="shared" si="21"/>
        <v>39.375</v>
      </c>
      <c r="M72" s="14">
        <v>0</v>
      </c>
      <c r="N72" s="14">
        <f t="shared" si="22"/>
        <v>2.25</v>
      </c>
      <c r="O72" s="14">
        <f t="shared" si="23"/>
        <v>0</v>
      </c>
      <c r="P72" s="14">
        <f t="shared" si="24"/>
        <v>39.375</v>
      </c>
      <c r="Q72" s="14">
        <v>30</v>
      </c>
      <c r="R72" s="14">
        <v>0</v>
      </c>
      <c r="S72" s="14">
        <f t="shared" si="25"/>
        <v>30</v>
      </c>
      <c r="T72" s="14">
        <f t="shared" si="26"/>
        <v>46</v>
      </c>
      <c r="U72" s="14">
        <f t="shared" si="27"/>
        <v>6.52173913043478</v>
      </c>
      <c r="V72" s="14">
        <f t="shared" si="28"/>
        <v>70.7930046906008</v>
      </c>
      <c r="W72" s="14">
        <f t="shared" si="29"/>
        <v>67</v>
      </c>
      <c r="X72" s="20">
        <f t="shared" si="30"/>
        <v>120</v>
      </c>
      <c r="Y72" s="18">
        <f t="shared" si="31"/>
        <v>0.558333333333333</v>
      </c>
    </row>
    <row r="73" ht="16.5" spans="1:25">
      <c r="A73" s="14" t="s">
        <v>537</v>
      </c>
      <c r="B73" s="14" t="s">
        <v>538</v>
      </c>
      <c r="C73" s="19" t="s">
        <v>404</v>
      </c>
      <c r="D73" s="14" t="s">
        <v>190</v>
      </c>
      <c r="E73" s="14">
        <v>69</v>
      </c>
      <c r="F73" s="14">
        <v>12</v>
      </c>
      <c r="G73" s="14">
        <f t="shared" si="17"/>
        <v>81</v>
      </c>
      <c r="H73" s="14">
        <f t="shared" si="18"/>
        <v>96.4</v>
      </c>
      <c r="I73" s="14">
        <f t="shared" si="19"/>
        <v>25.207468879668</v>
      </c>
      <c r="J73" s="17">
        <v>3.6</v>
      </c>
      <c r="K73" s="14">
        <f t="shared" si="20"/>
        <v>4.16</v>
      </c>
      <c r="L73" s="14">
        <f t="shared" si="21"/>
        <v>38.9423076923077</v>
      </c>
      <c r="M73" s="14">
        <v>0</v>
      </c>
      <c r="N73" s="14">
        <f t="shared" si="22"/>
        <v>2.25</v>
      </c>
      <c r="O73" s="14">
        <f t="shared" si="23"/>
        <v>0</v>
      </c>
      <c r="P73" s="14">
        <f t="shared" si="24"/>
        <v>38.9423076923077</v>
      </c>
      <c r="Q73" s="14">
        <v>30</v>
      </c>
      <c r="R73" s="14">
        <v>0</v>
      </c>
      <c r="S73" s="14">
        <f t="shared" si="25"/>
        <v>30</v>
      </c>
      <c r="T73" s="14">
        <f t="shared" si="26"/>
        <v>46</v>
      </c>
      <c r="U73" s="14">
        <f t="shared" si="27"/>
        <v>6.52173913043478</v>
      </c>
      <c r="V73" s="14">
        <f t="shared" si="28"/>
        <v>70.6715157024105</v>
      </c>
      <c r="W73" s="14">
        <f t="shared" si="29"/>
        <v>68</v>
      </c>
      <c r="X73" s="20">
        <f t="shared" si="30"/>
        <v>120</v>
      </c>
      <c r="Y73" s="18">
        <f t="shared" si="31"/>
        <v>0.566666666666667</v>
      </c>
    </row>
    <row r="74" ht="16.5" spans="1:25">
      <c r="A74" s="14" t="s">
        <v>539</v>
      </c>
      <c r="B74" s="14" t="s">
        <v>540</v>
      </c>
      <c r="C74" s="19" t="s">
        <v>404</v>
      </c>
      <c r="D74" s="14" t="s">
        <v>190</v>
      </c>
      <c r="E74" s="14">
        <v>70</v>
      </c>
      <c r="F74" s="14">
        <v>7.2</v>
      </c>
      <c r="G74" s="14">
        <f t="shared" si="17"/>
        <v>77.2</v>
      </c>
      <c r="H74" s="14">
        <f t="shared" si="18"/>
        <v>96.4</v>
      </c>
      <c r="I74" s="14">
        <f t="shared" si="19"/>
        <v>24.0248962655602</v>
      </c>
      <c r="J74" s="17">
        <v>3.7</v>
      </c>
      <c r="K74" s="14">
        <f t="shared" si="20"/>
        <v>4.16</v>
      </c>
      <c r="L74" s="14">
        <f t="shared" si="21"/>
        <v>40.0240384615385</v>
      </c>
      <c r="M74" s="14">
        <v>0</v>
      </c>
      <c r="N74" s="14">
        <f t="shared" si="22"/>
        <v>2.25</v>
      </c>
      <c r="O74" s="14">
        <f t="shared" si="23"/>
        <v>0</v>
      </c>
      <c r="P74" s="14">
        <f t="shared" si="24"/>
        <v>40.0240384615385</v>
      </c>
      <c r="Q74" s="14">
        <v>30</v>
      </c>
      <c r="R74" s="14">
        <v>0</v>
      </c>
      <c r="S74" s="14">
        <f t="shared" si="25"/>
        <v>30</v>
      </c>
      <c r="T74" s="14">
        <f t="shared" si="26"/>
        <v>46</v>
      </c>
      <c r="U74" s="14">
        <f t="shared" si="27"/>
        <v>6.52173913043478</v>
      </c>
      <c r="V74" s="14">
        <f t="shared" si="28"/>
        <v>70.5706738575334</v>
      </c>
      <c r="W74" s="14">
        <f t="shared" si="29"/>
        <v>69</v>
      </c>
      <c r="X74" s="20">
        <f t="shared" si="30"/>
        <v>120</v>
      </c>
      <c r="Y74" s="18">
        <f t="shared" si="31"/>
        <v>0.575</v>
      </c>
    </row>
    <row r="75" ht="16.5" spans="1:25">
      <c r="A75" s="14" t="s">
        <v>541</v>
      </c>
      <c r="B75" s="14" t="s">
        <v>542</v>
      </c>
      <c r="C75" s="19" t="s">
        <v>404</v>
      </c>
      <c r="D75" s="14" t="s">
        <v>190</v>
      </c>
      <c r="E75" s="14">
        <v>70</v>
      </c>
      <c r="F75" s="14">
        <v>13.6</v>
      </c>
      <c r="G75" s="14">
        <f t="shared" si="17"/>
        <v>83.6</v>
      </c>
      <c r="H75" s="14">
        <f t="shared" si="18"/>
        <v>96.4</v>
      </c>
      <c r="I75" s="14">
        <f t="shared" si="19"/>
        <v>26.0165975103734</v>
      </c>
      <c r="J75" s="17">
        <v>3.5</v>
      </c>
      <c r="K75" s="14">
        <f t="shared" si="20"/>
        <v>4.16</v>
      </c>
      <c r="L75" s="14">
        <f t="shared" si="21"/>
        <v>37.8605769230769</v>
      </c>
      <c r="M75" s="14">
        <v>0</v>
      </c>
      <c r="N75" s="14">
        <f t="shared" si="22"/>
        <v>2.25</v>
      </c>
      <c r="O75" s="14">
        <f t="shared" si="23"/>
        <v>0</v>
      </c>
      <c r="P75" s="14">
        <f t="shared" si="24"/>
        <v>37.8605769230769</v>
      </c>
      <c r="Q75" s="14">
        <v>30</v>
      </c>
      <c r="R75" s="14">
        <v>0.75</v>
      </c>
      <c r="S75" s="14">
        <f t="shared" si="25"/>
        <v>30.75</v>
      </c>
      <c r="T75" s="14">
        <f t="shared" si="26"/>
        <v>46</v>
      </c>
      <c r="U75" s="14">
        <f t="shared" si="27"/>
        <v>6.68478260869565</v>
      </c>
      <c r="V75" s="14">
        <f t="shared" si="28"/>
        <v>70.561957042146</v>
      </c>
      <c r="W75" s="14">
        <f t="shared" si="29"/>
        <v>70</v>
      </c>
      <c r="X75" s="20">
        <f t="shared" si="30"/>
        <v>120</v>
      </c>
      <c r="Y75" s="18">
        <f t="shared" si="31"/>
        <v>0.583333333333333</v>
      </c>
    </row>
    <row r="76" ht="16.5" spans="1:25">
      <c r="A76" s="14" t="s">
        <v>543</v>
      </c>
      <c r="B76" s="14" t="s">
        <v>544</v>
      </c>
      <c r="C76" s="19" t="s">
        <v>404</v>
      </c>
      <c r="D76" s="14" t="s">
        <v>190</v>
      </c>
      <c r="E76" s="14">
        <v>70</v>
      </c>
      <c r="F76" s="14">
        <v>6</v>
      </c>
      <c r="G76" s="14">
        <f t="shared" si="17"/>
        <v>76</v>
      </c>
      <c r="H76" s="14">
        <f t="shared" si="18"/>
        <v>96.4</v>
      </c>
      <c r="I76" s="14">
        <f t="shared" si="19"/>
        <v>23.6514522821577</v>
      </c>
      <c r="J76" s="17">
        <v>3.72</v>
      </c>
      <c r="K76" s="14">
        <f t="shared" si="20"/>
        <v>4.16</v>
      </c>
      <c r="L76" s="14">
        <f t="shared" si="21"/>
        <v>40.2403846153846</v>
      </c>
      <c r="M76" s="14">
        <v>0</v>
      </c>
      <c r="N76" s="14">
        <f t="shared" si="22"/>
        <v>2.25</v>
      </c>
      <c r="O76" s="14">
        <f t="shared" si="23"/>
        <v>0</v>
      </c>
      <c r="P76" s="14">
        <f t="shared" si="24"/>
        <v>40.2403846153846</v>
      </c>
      <c r="Q76" s="14">
        <v>30</v>
      </c>
      <c r="R76" s="14">
        <v>0.33</v>
      </c>
      <c r="S76" s="14">
        <f t="shared" si="25"/>
        <v>30.33</v>
      </c>
      <c r="T76" s="14">
        <f t="shared" si="26"/>
        <v>46</v>
      </c>
      <c r="U76" s="14">
        <f t="shared" si="27"/>
        <v>6.59347826086957</v>
      </c>
      <c r="V76" s="14">
        <f t="shared" si="28"/>
        <v>70.4853151584119</v>
      </c>
      <c r="W76" s="14">
        <f t="shared" si="29"/>
        <v>71</v>
      </c>
      <c r="X76" s="20">
        <f t="shared" si="30"/>
        <v>120</v>
      </c>
      <c r="Y76" s="18">
        <f t="shared" si="31"/>
        <v>0.591666666666667</v>
      </c>
    </row>
    <row r="77" ht="16.5" spans="1:25">
      <c r="A77" s="14" t="s">
        <v>545</v>
      </c>
      <c r="B77" s="70" t="s">
        <v>546</v>
      </c>
      <c r="C77" s="19" t="s">
        <v>404</v>
      </c>
      <c r="D77" s="14" t="s">
        <v>190</v>
      </c>
      <c r="E77" s="14">
        <v>70</v>
      </c>
      <c r="F77" s="14">
        <v>4</v>
      </c>
      <c r="G77" s="14">
        <f t="shared" si="17"/>
        <v>74</v>
      </c>
      <c r="H77" s="14">
        <f t="shared" si="18"/>
        <v>96.4</v>
      </c>
      <c r="I77" s="14">
        <f t="shared" si="19"/>
        <v>23.0290456431535</v>
      </c>
      <c r="J77" s="17">
        <v>3.76</v>
      </c>
      <c r="K77" s="14">
        <f t="shared" si="20"/>
        <v>4.16</v>
      </c>
      <c r="L77" s="14">
        <f t="shared" si="21"/>
        <v>40.6730769230769</v>
      </c>
      <c r="M77" s="14">
        <v>0</v>
      </c>
      <c r="N77" s="14">
        <f t="shared" si="22"/>
        <v>2.25</v>
      </c>
      <c r="O77" s="14">
        <f t="shared" si="23"/>
        <v>0</v>
      </c>
      <c r="P77" s="14">
        <f t="shared" si="24"/>
        <v>40.6730769230769</v>
      </c>
      <c r="Q77" s="14">
        <v>30</v>
      </c>
      <c r="R77" s="14">
        <v>0.25</v>
      </c>
      <c r="S77" s="14">
        <f t="shared" si="25"/>
        <v>30.25</v>
      </c>
      <c r="T77" s="14">
        <f t="shared" si="26"/>
        <v>46</v>
      </c>
      <c r="U77" s="14">
        <f t="shared" si="27"/>
        <v>6.57608695652174</v>
      </c>
      <c r="V77" s="14">
        <f t="shared" si="28"/>
        <v>70.2782095227522</v>
      </c>
      <c r="W77" s="14">
        <f t="shared" si="29"/>
        <v>72</v>
      </c>
      <c r="X77" s="20">
        <f t="shared" si="30"/>
        <v>120</v>
      </c>
      <c r="Y77" s="18">
        <f t="shared" si="31"/>
        <v>0.6</v>
      </c>
    </row>
    <row r="78" ht="16.5" spans="1:25">
      <c r="A78" s="14" t="s">
        <v>547</v>
      </c>
      <c r="B78" s="70" t="s">
        <v>548</v>
      </c>
      <c r="C78" s="19" t="s">
        <v>404</v>
      </c>
      <c r="D78" s="14" t="s">
        <v>190</v>
      </c>
      <c r="E78" s="14">
        <v>70</v>
      </c>
      <c r="F78" s="14">
        <v>-1</v>
      </c>
      <c r="G78" s="14">
        <f t="shared" si="17"/>
        <v>69</v>
      </c>
      <c r="H78" s="14">
        <f t="shared" si="18"/>
        <v>96.4</v>
      </c>
      <c r="I78" s="14">
        <f t="shared" si="19"/>
        <v>21.4730290456432</v>
      </c>
      <c r="J78" s="17">
        <v>3.9</v>
      </c>
      <c r="K78" s="14">
        <f t="shared" si="20"/>
        <v>4.16</v>
      </c>
      <c r="L78" s="14">
        <f t="shared" si="21"/>
        <v>42.1875</v>
      </c>
      <c r="M78" s="14">
        <v>0</v>
      </c>
      <c r="N78" s="14">
        <f t="shared" si="22"/>
        <v>2.25</v>
      </c>
      <c r="O78" s="14">
        <f t="shared" si="23"/>
        <v>0</v>
      </c>
      <c r="P78" s="14">
        <f t="shared" si="24"/>
        <v>42.1875</v>
      </c>
      <c r="Q78" s="14">
        <v>30</v>
      </c>
      <c r="R78" s="14">
        <v>0</v>
      </c>
      <c r="S78" s="14">
        <f t="shared" si="25"/>
        <v>30</v>
      </c>
      <c r="T78" s="14">
        <f t="shared" si="26"/>
        <v>46</v>
      </c>
      <c r="U78" s="14">
        <f t="shared" si="27"/>
        <v>6.52173913043478</v>
      </c>
      <c r="V78" s="14">
        <f t="shared" si="28"/>
        <v>70.1822681760779</v>
      </c>
      <c r="W78" s="14">
        <f t="shared" si="29"/>
        <v>73</v>
      </c>
      <c r="X78" s="20">
        <f t="shared" si="30"/>
        <v>120</v>
      </c>
      <c r="Y78" s="18">
        <f t="shared" si="31"/>
        <v>0.608333333333333</v>
      </c>
    </row>
    <row r="79" ht="16.5" spans="1:25">
      <c r="A79" s="14" t="s">
        <v>549</v>
      </c>
      <c r="B79" s="14" t="s">
        <v>550</v>
      </c>
      <c r="C79" s="19" t="s">
        <v>404</v>
      </c>
      <c r="D79" s="14" t="s">
        <v>190</v>
      </c>
      <c r="E79" s="14">
        <v>70</v>
      </c>
      <c r="F79" s="14">
        <v>6</v>
      </c>
      <c r="G79" s="14">
        <f t="shared" si="17"/>
        <v>76</v>
      </c>
      <c r="H79" s="14">
        <f t="shared" si="18"/>
        <v>96.4</v>
      </c>
      <c r="I79" s="14">
        <f t="shared" si="19"/>
        <v>23.6514522821577</v>
      </c>
      <c r="J79" s="17">
        <v>3.68</v>
      </c>
      <c r="K79" s="14">
        <f t="shared" si="20"/>
        <v>4.16</v>
      </c>
      <c r="L79" s="14">
        <f t="shared" si="21"/>
        <v>39.8076923076923</v>
      </c>
      <c r="M79" s="14">
        <v>0</v>
      </c>
      <c r="N79" s="14">
        <f t="shared" si="22"/>
        <v>2.25</v>
      </c>
      <c r="O79" s="14">
        <f t="shared" si="23"/>
        <v>0</v>
      </c>
      <c r="P79" s="14">
        <f t="shared" si="24"/>
        <v>39.8076923076923</v>
      </c>
      <c r="Q79" s="14">
        <v>30</v>
      </c>
      <c r="R79" s="14">
        <v>0</v>
      </c>
      <c r="S79" s="14">
        <f t="shared" si="25"/>
        <v>30</v>
      </c>
      <c r="T79" s="14">
        <f t="shared" si="26"/>
        <v>46</v>
      </c>
      <c r="U79" s="14">
        <f t="shared" si="27"/>
        <v>6.52173913043478</v>
      </c>
      <c r="V79" s="14">
        <f t="shared" si="28"/>
        <v>69.9808837202848</v>
      </c>
      <c r="W79" s="14">
        <f t="shared" si="29"/>
        <v>74</v>
      </c>
      <c r="X79" s="20">
        <f t="shared" si="30"/>
        <v>120</v>
      </c>
      <c r="Y79" s="18">
        <f t="shared" si="31"/>
        <v>0.616666666666667</v>
      </c>
    </row>
    <row r="80" ht="16.5" spans="1:25">
      <c r="A80" s="14" t="s">
        <v>551</v>
      </c>
      <c r="B80" s="70" t="s">
        <v>552</v>
      </c>
      <c r="C80" s="19" t="s">
        <v>404</v>
      </c>
      <c r="D80" s="14" t="s">
        <v>190</v>
      </c>
      <c r="E80" s="14">
        <v>70</v>
      </c>
      <c r="F80" s="14">
        <v>8</v>
      </c>
      <c r="G80" s="14">
        <f t="shared" si="17"/>
        <v>78</v>
      </c>
      <c r="H80" s="14">
        <f t="shared" si="18"/>
        <v>96.4</v>
      </c>
      <c r="I80" s="14">
        <f t="shared" si="19"/>
        <v>24.2738589211618</v>
      </c>
      <c r="J80" s="17">
        <v>3.62</v>
      </c>
      <c r="K80" s="14">
        <f t="shared" si="20"/>
        <v>4.16</v>
      </c>
      <c r="L80" s="14">
        <f t="shared" si="21"/>
        <v>39.1586538461538</v>
      </c>
      <c r="M80" s="14">
        <v>0</v>
      </c>
      <c r="N80" s="14">
        <f t="shared" si="22"/>
        <v>2.25</v>
      </c>
      <c r="O80" s="14">
        <f t="shared" si="23"/>
        <v>0</v>
      </c>
      <c r="P80" s="14">
        <f t="shared" si="24"/>
        <v>39.1586538461538</v>
      </c>
      <c r="Q80" s="14">
        <v>30</v>
      </c>
      <c r="R80" s="14">
        <v>0.1</v>
      </c>
      <c r="S80" s="14">
        <f t="shared" si="25"/>
        <v>30.1</v>
      </c>
      <c r="T80" s="14">
        <f t="shared" si="26"/>
        <v>46</v>
      </c>
      <c r="U80" s="14">
        <f t="shared" si="27"/>
        <v>6.54347826086957</v>
      </c>
      <c r="V80" s="14">
        <f t="shared" si="28"/>
        <v>69.9759910281852</v>
      </c>
      <c r="W80" s="14">
        <f t="shared" si="29"/>
        <v>75</v>
      </c>
      <c r="X80" s="20">
        <f t="shared" si="30"/>
        <v>120</v>
      </c>
      <c r="Y80" s="18">
        <f t="shared" si="31"/>
        <v>0.625</v>
      </c>
    </row>
    <row r="81" ht="16.5" spans="1:25">
      <c r="A81" s="14" t="s">
        <v>553</v>
      </c>
      <c r="B81" s="14" t="s">
        <v>554</v>
      </c>
      <c r="C81" s="19" t="s">
        <v>404</v>
      </c>
      <c r="D81" s="14" t="s">
        <v>190</v>
      </c>
      <c r="E81" s="14">
        <v>70</v>
      </c>
      <c r="F81" s="21">
        <v>6.4</v>
      </c>
      <c r="G81" s="14">
        <f t="shared" si="17"/>
        <v>76.4</v>
      </c>
      <c r="H81" s="14">
        <f t="shared" si="18"/>
        <v>96.4</v>
      </c>
      <c r="I81" s="21">
        <f t="shared" si="19"/>
        <v>23.7759336099585</v>
      </c>
      <c r="J81" s="17">
        <v>3.64</v>
      </c>
      <c r="K81" s="14">
        <f t="shared" si="20"/>
        <v>4.16</v>
      </c>
      <c r="L81" s="21">
        <f t="shared" si="21"/>
        <v>39.375</v>
      </c>
      <c r="M81" s="14">
        <v>0</v>
      </c>
      <c r="N81" s="14">
        <f t="shared" si="22"/>
        <v>2.25</v>
      </c>
      <c r="O81" s="21">
        <f t="shared" si="23"/>
        <v>0</v>
      </c>
      <c r="P81" s="14">
        <f t="shared" si="24"/>
        <v>39.375</v>
      </c>
      <c r="Q81" s="14">
        <v>30</v>
      </c>
      <c r="R81" s="21">
        <v>0.25</v>
      </c>
      <c r="S81" s="14">
        <f t="shared" si="25"/>
        <v>30.25</v>
      </c>
      <c r="T81" s="14">
        <f t="shared" si="26"/>
        <v>46</v>
      </c>
      <c r="U81" s="21">
        <f t="shared" si="27"/>
        <v>6.57608695652174</v>
      </c>
      <c r="V81" s="14">
        <f t="shared" si="28"/>
        <v>69.7270205664802</v>
      </c>
      <c r="W81" s="14">
        <f t="shared" si="29"/>
        <v>76</v>
      </c>
      <c r="X81" s="20">
        <f t="shared" si="30"/>
        <v>120</v>
      </c>
      <c r="Y81" s="18">
        <f t="shared" si="31"/>
        <v>0.633333333333333</v>
      </c>
    </row>
    <row r="82" ht="16.5" spans="1:25">
      <c r="A82" s="14" t="s">
        <v>555</v>
      </c>
      <c r="B82" s="70" t="s">
        <v>556</v>
      </c>
      <c r="C82" s="19" t="s">
        <v>404</v>
      </c>
      <c r="D82" s="14" t="s">
        <v>190</v>
      </c>
      <c r="E82" s="14">
        <v>70</v>
      </c>
      <c r="F82" s="14">
        <v>1.46</v>
      </c>
      <c r="G82" s="14">
        <f t="shared" si="17"/>
        <v>71.46</v>
      </c>
      <c r="H82" s="14">
        <f t="shared" si="18"/>
        <v>96.4</v>
      </c>
      <c r="I82" s="14">
        <f t="shared" si="19"/>
        <v>22.2385892116183</v>
      </c>
      <c r="J82" s="17">
        <v>3.74</v>
      </c>
      <c r="K82" s="14">
        <f t="shared" si="20"/>
        <v>4.16</v>
      </c>
      <c r="L82" s="14">
        <f t="shared" si="21"/>
        <v>40.4567307692308</v>
      </c>
      <c r="M82" s="14">
        <v>0</v>
      </c>
      <c r="N82" s="14">
        <f t="shared" si="22"/>
        <v>2.25</v>
      </c>
      <c r="O82" s="14">
        <f t="shared" si="23"/>
        <v>0</v>
      </c>
      <c r="P82" s="14">
        <f t="shared" si="24"/>
        <v>40.4567307692308</v>
      </c>
      <c r="Q82" s="14">
        <v>30</v>
      </c>
      <c r="R82" s="14">
        <v>1.975</v>
      </c>
      <c r="S82" s="14">
        <f t="shared" si="25"/>
        <v>31.975</v>
      </c>
      <c r="T82" s="14">
        <f t="shared" si="26"/>
        <v>46</v>
      </c>
      <c r="U82" s="14">
        <f t="shared" si="27"/>
        <v>6.95108695652174</v>
      </c>
      <c r="V82" s="14">
        <f t="shared" si="28"/>
        <v>69.6464069373708</v>
      </c>
      <c r="W82" s="14">
        <f t="shared" si="29"/>
        <v>77</v>
      </c>
      <c r="X82" s="20">
        <f t="shared" si="30"/>
        <v>120</v>
      </c>
      <c r="Y82" s="18">
        <f t="shared" si="31"/>
        <v>0.641666666666667</v>
      </c>
    </row>
    <row r="83" ht="16.5" spans="1:25">
      <c r="A83" s="14" t="s">
        <v>557</v>
      </c>
      <c r="B83" s="14" t="s">
        <v>558</v>
      </c>
      <c r="C83" s="19" t="s">
        <v>404</v>
      </c>
      <c r="D83" s="14" t="s">
        <v>190</v>
      </c>
      <c r="E83" s="14">
        <v>70</v>
      </c>
      <c r="F83" s="14">
        <v>6.8</v>
      </c>
      <c r="G83" s="14">
        <f t="shared" si="17"/>
        <v>76.8</v>
      </c>
      <c r="H83" s="14">
        <f t="shared" si="18"/>
        <v>96.4</v>
      </c>
      <c r="I83" s="14">
        <f t="shared" si="19"/>
        <v>23.9004149377593</v>
      </c>
      <c r="J83" s="17">
        <v>3.54</v>
      </c>
      <c r="K83" s="14">
        <f t="shared" si="20"/>
        <v>4.16</v>
      </c>
      <c r="L83" s="14">
        <f t="shared" si="21"/>
        <v>38.2932692307692</v>
      </c>
      <c r="M83" s="14">
        <v>0</v>
      </c>
      <c r="N83" s="14">
        <f t="shared" si="22"/>
        <v>2.25</v>
      </c>
      <c r="O83" s="14">
        <f t="shared" si="23"/>
        <v>0</v>
      </c>
      <c r="P83" s="14">
        <f t="shared" si="24"/>
        <v>38.2932692307692</v>
      </c>
      <c r="Q83" s="14">
        <v>30</v>
      </c>
      <c r="R83" s="14">
        <v>4</v>
      </c>
      <c r="S83" s="14">
        <f t="shared" si="25"/>
        <v>34</v>
      </c>
      <c r="T83" s="14">
        <f t="shared" si="26"/>
        <v>46</v>
      </c>
      <c r="U83" s="14">
        <f t="shared" si="27"/>
        <v>7.39130434782609</v>
      </c>
      <c r="V83" s="14">
        <f t="shared" si="28"/>
        <v>69.5849885163546</v>
      </c>
      <c r="W83" s="14">
        <f t="shared" si="29"/>
        <v>78</v>
      </c>
      <c r="X83" s="20">
        <f t="shared" si="30"/>
        <v>120</v>
      </c>
      <c r="Y83" s="18">
        <f t="shared" si="31"/>
        <v>0.65</v>
      </c>
    </row>
    <row r="84" ht="16.5" spans="1:25">
      <c r="A84" s="14" t="s">
        <v>559</v>
      </c>
      <c r="B84" s="14" t="s">
        <v>560</v>
      </c>
      <c r="C84" s="19" t="s">
        <v>404</v>
      </c>
      <c r="D84" s="14" t="s">
        <v>190</v>
      </c>
      <c r="E84" s="14">
        <v>70</v>
      </c>
      <c r="F84" s="14">
        <v>9.4</v>
      </c>
      <c r="G84" s="14">
        <f t="shared" si="17"/>
        <v>79.4</v>
      </c>
      <c r="H84" s="14">
        <f t="shared" si="18"/>
        <v>96.4</v>
      </c>
      <c r="I84" s="14">
        <f t="shared" si="19"/>
        <v>24.7095435684647</v>
      </c>
      <c r="J84" s="17">
        <v>3.54</v>
      </c>
      <c r="K84" s="14">
        <f t="shared" si="20"/>
        <v>4.16</v>
      </c>
      <c r="L84" s="14">
        <f t="shared" si="21"/>
        <v>38.2932692307692</v>
      </c>
      <c r="M84" s="14">
        <v>0</v>
      </c>
      <c r="N84" s="14">
        <f t="shared" si="22"/>
        <v>2.25</v>
      </c>
      <c r="O84" s="14">
        <f t="shared" si="23"/>
        <v>0</v>
      </c>
      <c r="P84" s="14">
        <f t="shared" si="24"/>
        <v>38.2932692307692</v>
      </c>
      <c r="Q84" s="14">
        <v>30</v>
      </c>
      <c r="R84" s="14">
        <v>0.25</v>
      </c>
      <c r="S84" s="14">
        <f t="shared" si="25"/>
        <v>30.25</v>
      </c>
      <c r="T84" s="14">
        <f t="shared" si="26"/>
        <v>46</v>
      </c>
      <c r="U84" s="14">
        <f t="shared" si="27"/>
        <v>6.57608695652174</v>
      </c>
      <c r="V84" s="14">
        <f t="shared" si="28"/>
        <v>69.5788997557557</v>
      </c>
      <c r="W84" s="14">
        <f t="shared" si="29"/>
        <v>79</v>
      </c>
      <c r="X84" s="20">
        <f t="shared" si="30"/>
        <v>120</v>
      </c>
      <c r="Y84" s="18">
        <f t="shared" si="31"/>
        <v>0.658333333333333</v>
      </c>
    </row>
    <row r="85" ht="16.5" spans="1:25">
      <c r="A85" s="14" t="s">
        <v>561</v>
      </c>
      <c r="B85" s="14" t="s">
        <v>562</v>
      </c>
      <c r="C85" s="19" t="s">
        <v>404</v>
      </c>
      <c r="D85" s="14" t="s">
        <v>190</v>
      </c>
      <c r="E85" s="14">
        <v>70</v>
      </c>
      <c r="F85" s="14">
        <v>5.9</v>
      </c>
      <c r="G85" s="14">
        <f t="shared" si="17"/>
        <v>75.9</v>
      </c>
      <c r="H85" s="14">
        <f t="shared" si="18"/>
        <v>96.4</v>
      </c>
      <c r="I85" s="14">
        <f t="shared" si="19"/>
        <v>23.6203319502075</v>
      </c>
      <c r="J85" s="17">
        <v>3.64</v>
      </c>
      <c r="K85" s="14">
        <f t="shared" si="20"/>
        <v>4.16</v>
      </c>
      <c r="L85" s="14">
        <f t="shared" si="21"/>
        <v>39.375</v>
      </c>
      <c r="M85" s="14">
        <v>0</v>
      </c>
      <c r="N85" s="14">
        <f t="shared" si="22"/>
        <v>2.25</v>
      </c>
      <c r="O85" s="14">
        <f t="shared" si="23"/>
        <v>0</v>
      </c>
      <c r="P85" s="14">
        <f t="shared" si="24"/>
        <v>39.375</v>
      </c>
      <c r="Q85" s="14">
        <v>30</v>
      </c>
      <c r="R85" s="14">
        <v>0</v>
      </c>
      <c r="S85" s="14">
        <f t="shared" si="25"/>
        <v>30</v>
      </c>
      <c r="T85" s="14">
        <f t="shared" si="26"/>
        <v>46</v>
      </c>
      <c r="U85" s="14">
        <f t="shared" si="27"/>
        <v>6.52173913043478</v>
      </c>
      <c r="V85" s="14">
        <f t="shared" si="28"/>
        <v>69.5170710806423</v>
      </c>
      <c r="W85" s="14">
        <f t="shared" si="29"/>
        <v>80</v>
      </c>
      <c r="X85" s="20">
        <f t="shared" si="30"/>
        <v>120</v>
      </c>
      <c r="Y85" s="18">
        <f t="shared" si="31"/>
        <v>0.666666666666667</v>
      </c>
    </row>
    <row r="86" ht="16.5" spans="1:25">
      <c r="A86" s="14" t="s">
        <v>563</v>
      </c>
      <c r="B86" s="14" t="s">
        <v>564</v>
      </c>
      <c r="C86" s="19" t="s">
        <v>404</v>
      </c>
      <c r="D86" s="14" t="s">
        <v>190</v>
      </c>
      <c r="E86" s="14">
        <v>70</v>
      </c>
      <c r="F86" s="14">
        <v>5</v>
      </c>
      <c r="G86" s="14">
        <f t="shared" si="17"/>
        <v>75</v>
      </c>
      <c r="H86" s="14">
        <f t="shared" si="18"/>
        <v>96.4</v>
      </c>
      <c r="I86" s="14">
        <f t="shared" si="19"/>
        <v>23.3402489626556</v>
      </c>
      <c r="J86" s="17">
        <v>3.66</v>
      </c>
      <c r="K86" s="14">
        <f t="shared" si="20"/>
        <v>4.16</v>
      </c>
      <c r="L86" s="14">
        <f t="shared" si="21"/>
        <v>39.5913461538462</v>
      </c>
      <c r="M86" s="14">
        <v>0</v>
      </c>
      <c r="N86" s="14">
        <f t="shared" si="22"/>
        <v>2.25</v>
      </c>
      <c r="O86" s="14">
        <f t="shared" si="23"/>
        <v>0</v>
      </c>
      <c r="P86" s="14">
        <f t="shared" si="24"/>
        <v>39.5913461538462</v>
      </c>
      <c r="Q86" s="14">
        <v>30</v>
      </c>
      <c r="R86" s="14">
        <v>0</v>
      </c>
      <c r="S86" s="14">
        <f t="shared" si="25"/>
        <v>30</v>
      </c>
      <c r="T86" s="14">
        <f t="shared" si="26"/>
        <v>46</v>
      </c>
      <c r="U86" s="14">
        <f t="shared" si="27"/>
        <v>6.52173913043478</v>
      </c>
      <c r="V86" s="14">
        <f t="shared" si="28"/>
        <v>69.4533342469366</v>
      </c>
      <c r="W86" s="14">
        <f t="shared" si="29"/>
        <v>81</v>
      </c>
      <c r="X86" s="20">
        <f t="shared" si="30"/>
        <v>120</v>
      </c>
      <c r="Y86" s="18">
        <f t="shared" si="31"/>
        <v>0.675</v>
      </c>
    </row>
    <row r="87" ht="16.5" spans="1:25">
      <c r="A87" s="14" t="s">
        <v>565</v>
      </c>
      <c r="B87" s="70" t="s">
        <v>566</v>
      </c>
      <c r="C87" s="19" t="s">
        <v>404</v>
      </c>
      <c r="D87" s="14" t="s">
        <v>190</v>
      </c>
      <c r="E87" s="14">
        <v>70</v>
      </c>
      <c r="F87" s="14">
        <v>9.4</v>
      </c>
      <c r="G87" s="14">
        <f t="shared" si="17"/>
        <v>79.4</v>
      </c>
      <c r="H87" s="14">
        <f t="shared" si="18"/>
        <v>96.4</v>
      </c>
      <c r="I87" s="14">
        <f t="shared" si="19"/>
        <v>24.7095435684647</v>
      </c>
      <c r="J87" s="17">
        <v>3.52</v>
      </c>
      <c r="K87" s="14">
        <f t="shared" si="20"/>
        <v>4.16</v>
      </c>
      <c r="L87" s="14">
        <f t="shared" si="21"/>
        <v>38.0769230769231</v>
      </c>
      <c r="M87" s="14">
        <v>0</v>
      </c>
      <c r="N87" s="14">
        <f t="shared" si="22"/>
        <v>2.25</v>
      </c>
      <c r="O87" s="14">
        <f t="shared" si="23"/>
        <v>0</v>
      </c>
      <c r="P87" s="14">
        <f t="shared" si="24"/>
        <v>38.0769230769231</v>
      </c>
      <c r="Q87" s="14">
        <v>30</v>
      </c>
      <c r="R87" s="14">
        <v>0</v>
      </c>
      <c r="S87" s="14">
        <f t="shared" si="25"/>
        <v>30</v>
      </c>
      <c r="T87" s="14">
        <f t="shared" si="26"/>
        <v>46</v>
      </c>
      <c r="U87" s="14">
        <f t="shared" si="27"/>
        <v>6.52173913043478</v>
      </c>
      <c r="V87" s="14">
        <f t="shared" si="28"/>
        <v>69.3082057758226</v>
      </c>
      <c r="W87" s="14">
        <f t="shared" si="29"/>
        <v>82</v>
      </c>
      <c r="X87" s="20">
        <f t="shared" si="30"/>
        <v>120</v>
      </c>
      <c r="Y87" s="18">
        <f t="shared" si="31"/>
        <v>0.683333333333333</v>
      </c>
    </row>
    <row r="88" ht="16.5" spans="1:25">
      <c r="A88" s="14" t="s">
        <v>567</v>
      </c>
      <c r="B88" s="14" t="s">
        <v>568</v>
      </c>
      <c r="C88" s="19" t="s">
        <v>404</v>
      </c>
      <c r="D88" s="14" t="s">
        <v>190</v>
      </c>
      <c r="E88" s="14">
        <v>70</v>
      </c>
      <c r="F88" s="14">
        <v>6.3</v>
      </c>
      <c r="G88" s="14">
        <f t="shared" si="17"/>
        <v>76.3</v>
      </c>
      <c r="H88" s="14">
        <f t="shared" si="18"/>
        <v>96.4</v>
      </c>
      <c r="I88" s="14">
        <f t="shared" si="19"/>
        <v>23.7448132780083</v>
      </c>
      <c r="J88" s="17">
        <v>3.6</v>
      </c>
      <c r="K88" s="14">
        <f t="shared" si="20"/>
        <v>4.16</v>
      </c>
      <c r="L88" s="14">
        <f t="shared" si="21"/>
        <v>38.9423076923077</v>
      </c>
      <c r="M88" s="14">
        <v>0</v>
      </c>
      <c r="N88" s="14">
        <f t="shared" si="22"/>
        <v>2.25</v>
      </c>
      <c r="O88" s="14">
        <f t="shared" si="23"/>
        <v>0</v>
      </c>
      <c r="P88" s="14">
        <f t="shared" si="24"/>
        <v>38.9423076923077</v>
      </c>
      <c r="Q88" s="14">
        <v>30</v>
      </c>
      <c r="R88" s="14">
        <v>0.3</v>
      </c>
      <c r="S88" s="14">
        <f t="shared" si="25"/>
        <v>30.3</v>
      </c>
      <c r="T88" s="14">
        <f t="shared" si="26"/>
        <v>46</v>
      </c>
      <c r="U88" s="14">
        <f t="shared" si="27"/>
        <v>6.58695652173913</v>
      </c>
      <c r="V88" s="14">
        <f t="shared" si="28"/>
        <v>69.2740774920551</v>
      </c>
      <c r="W88" s="14">
        <f t="shared" si="29"/>
        <v>83</v>
      </c>
      <c r="X88" s="20">
        <f t="shared" si="30"/>
        <v>120</v>
      </c>
      <c r="Y88" s="18">
        <f t="shared" si="31"/>
        <v>0.691666666666667</v>
      </c>
    </row>
    <row r="89" ht="16.5" spans="1:25">
      <c r="A89" s="14" t="s">
        <v>569</v>
      </c>
      <c r="B89" s="14" t="s">
        <v>570</v>
      </c>
      <c r="C89" s="19" t="s">
        <v>404</v>
      </c>
      <c r="D89" s="14" t="s">
        <v>190</v>
      </c>
      <c r="E89" s="14">
        <v>70</v>
      </c>
      <c r="F89" s="14">
        <v>3</v>
      </c>
      <c r="G89" s="14">
        <f t="shared" si="17"/>
        <v>73</v>
      </c>
      <c r="H89" s="14">
        <f t="shared" si="18"/>
        <v>96.4</v>
      </c>
      <c r="I89" s="14">
        <f t="shared" si="19"/>
        <v>22.7178423236515</v>
      </c>
      <c r="J89" s="17">
        <v>3.7</v>
      </c>
      <c r="K89" s="14">
        <f t="shared" si="20"/>
        <v>4.16</v>
      </c>
      <c r="L89" s="14">
        <f t="shared" si="21"/>
        <v>40.0240384615385</v>
      </c>
      <c r="M89" s="14">
        <v>0</v>
      </c>
      <c r="N89" s="14">
        <f t="shared" si="22"/>
        <v>2.25</v>
      </c>
      <c r="O89" s="14">
        <f t="shared" si="23"/>
        <v>0</v>
      </c>
      <c r="P89" s="14">
        <f t="shared" si="24"/>
        <v>40.0240384615385</v>
      </c>
      <c r="Q89" s="14">
        <v>30</v>
      </c>
      <c r="R89" s="14">
        <v>0</v>
      </c>
      <c r="S89" s="14">
        <f t="shared" si="25"/>
        <v>30</v>
      </c>
      <c r="T89" s="14">
        <f t="shared" si="26"/>
        <v>46</v>
      </c>
      <c r="U89" s="14">
        <f t="shared" si="27"/>
        <v>6.52173913043478</v>
      </c>
      <c r="V89" s="14">
        <f t="shared" si="28"/>
        <v>69.2636199156247</v>
      </c>
      <c r="W89" s="14">
        <f t="shared" si="29"/>
        <v>84</v>
      </c>
      <c r="X89" s="20">
        <f t="shared" si="30"/>
        <v>120</v>
      </c>
      <c r="Y89" s="18">
        <f t="shared" si="31"/>
        <v>0.7</v>
      </c>
    </row>
    <row r="90" ht="16.5" spans="1:25">
      <c r="A90" s="14" t="s">
        <v>571</v>
      </c>
      <c r="B90" s="14" t="s">
        <v>572</v>
      </c>
      <c r="C90" s="19" t="s">
        <v>404</v>
      </c>
      <c r="D90" s="14" t="s">
        <v>190</v>
      </c>
      <c r="E90" s="14">
        <v>70</v>
      </c>
      <c r="F90" s="14">
        <v>7.6</v>
      </c>
      <c r="G90" s="14">
        <f t="shared" si="17"/>
        <v>77.6</v>
      </c>
      <c r="H90" s="14">
        <f t="shared" si="18"/>
        <v>96.4</v>
      </c>
      <c r="I90" s="14">
        <f t="shared" si="19"/>
        <v>24.149377593361</v>
      </c>
      <c r="J90" s="17">
        <v>3.56</v>
      </c>
      <c r="K90" s="14">
        <f t="shared" si="20"/>
        <v>4.16</v>
      </c>
      <c r="L90" s="14">
        <f t="shared" si="21"/>
        <v>38.5096153846154</v>
      </c>
      <c r="M90" s="14">
        <v>0</v>
      </c>
      <c r="N90" s="14">
        <f t="shared" si="22"/>
        <v>2.25</v>
      </c>
      <c r="O90" s="14">
        <f t="shared" si="23"/>
        <v>0</v>
      </c>
      <c r="P90" s="14">
        <f t="shared" si="24"/>
        <v>38.5096153846154</v>
      </c>
      <c r="Q90" s="14">
        <v>30</v>
      </c>
      <c r="R90" s="14">
        <v>0.25</v>
      </c>
      <c r="S90" s="14">
        <f t="shared" si="25"/>
        <v>30.25</v>
      </c>
      <c r="T90" s="14">
        <f t="shared" si="26"/>
        <v>46</v>
      </c>
      <c r="U90" s="14">
        <f t="shared" si="27"/>
        <v>6.57608695652174</v>
      </c>
      <c r="V90" s="14">
        <f t="shared" si="28"/>
        <v>69.2350799344981</v>
      </c>
      <c r="W90" s="14">
        <f t="shared" si="29"/>
        <v>85</v>
      </c>
      <c r="X90" s="20">
        <f t="shared" si="30"/>
        <v>120</v>
      </c>
      <c r="Y90" s="18">
        <f t="shared" si="31"/>
        <v>0.708333333333333</v>
      </c>
    </row>
    <row r="91" ht="16.5" spans="1:25">
      <c r="A91" s="14" t="s">
        <v>573</v>
      </c>
      <c r="B91" s="70" t="s">
        <v>574</v>
      </c>
      <c r="C91" s="19" t="s">
        <v>404</v>
      </c>
      <c r="D91" s="14" t="s">
        <v>190</v>
      </c>
      <c r="E91" s="14">
        <v>70</v>
      </c>
      <c r="F91" s="14">
        <v>1.6</v>
      </c>
      <c r="G91" s="14">
        <f t="shared" si="17"/>
        <v>71.6</v>
      </c>
      <c r="H91" s="14">
        <f t="shared" si="18"/>
        <v>96.4</v>
      </c>
      <c r="I91" s="14">
        <f t="shared" si="19"/>
        <v>22.2821576763485</v>
      </c>
      <c r="J91" s="17">
        <v>3.72</v>
      </c>
      <c r="K91" s="14">
        <f t="shared" si="20"/>
        <v>4.16</v>
      </c>
      <c r="L91" s="14">
        <f t="shared" si="21"/>
        <v>40.2403846153846</v>
      </c>
      <c r="M91" s="14">
        <v>0</v>
      </c>
      <c r="N91" s="14">
        <f t="shared" si="22"/>
        <v>2.25</v>
      </c>
      <c r="O91" s="14">
        <f t="shared" si="23"/>
        <v>0</v>
      </c>
      <c r="P91" s="14">
        <f t="shared" si="24"/>
        <v>40.2403846153846</v>
      </c>
      <c r="Q91" s="14">
        <v>30</v>
      </c>
      <c r="R91" s="14">
        <v>0.625</v>
      </c>
      <c r="S91" s="14">
        <f t="shared" si="25"/>
        <v>30.625</v>
      </c>
      <c r="T91" s="14">
        <f t="shared" si="26"/>
        <v>46</v>
      </c>
      <c r="U91" s="14">
        <f t="shared" si="27"/>
        <v>6.65760869565217</v>
      </c>
      <c r="V91" s="14">
        <f t="shared" si="28"/>
        <v>69.1801509873853</v>
      </c>
      <c r="W91" s="14">
        <f t="shared" si="29"/>
        <v>86</v>
      </c>
      <c r="X91" s="20">
        <f t="shared" si="30"/>
        <v>120</v>
      </c>
      <c r="Y91" s="18">
        <f t="shared" si="31"/>
        <v>0.716666666666667</v>
      </c>
    </row>
    <row r="92" ht="16.5" spans="1:25">
      <c r="A92" s="14" t="s">
        <v>575</v>
      </c>
      <c r="B92" s="14" t="s">
        <v>576</v>
      </c>
      <c r="C92" s="19" t="s">
        <v>404</v>
      </c>
      <c r="D92" s="14" t="s">
        <v>190</v>
      </c>
      <c r="E92" s="14">
        <v>70</v>
      </c>
      <c r="F92" s="14">
        <v>6</v>
      </c>
      <c r="G92" s="14">
        <f t="shared" si="17"/>
        <v>76</v>
      </c>
      <c r="H92" s="14">
        <f t="shared" si="18"/>
        <v>96.4</v>
      </c>
      <c r="I92" s="14">
        <f t="shared" si="19"/>
        <v>23.6514522821577</v>
      </c>
      <c r="J92" s="17">
        <v>3.58</v>
      </c>
      <c r="K92" s="14">
        <f t="shared" si="20"/>
        <v>4.16</v>
      </c>
      <c r="L92" s="14">
        <f t="shared" si="21"/>
        <v>38.7259615384615</v>
      </c>
      <c r="M92" s="14">
        <v>0</v>
      </c>
      <c r="N92" s="14">
        <f t="shared" si="22"/>
        <v>2.25</v>
      </c>
      <c r="O92" s="14">
        <f t="shared" si="23"/>
        <v>0</v>
      </c>
      <c r="P92" s="14">
        <f t="shared" si="24"/>
        <v>38.7259615384615</v>
      </c>
      <c r="Q92" s="14">
        <v>30</v>
      </c>
      <c r="R92" s="14">
        <v>0.25</v>
      </c>
      <c r="S92" s="14">
        <f t="shared" si="25"/>
        <v>30.25</v>
      </c>
      <c r="T92" s="14">
        <f t="shared" si="26"/>
        <v>46</v>
      </c>
      <c r="U92" s="14">
        <f t="shared" si="27"/>
        <v>6.57608695652174</v>
      </c>
      <c r="V92" s="14">
        <f t="shared" si="28"/>
        <v>68.9535007771409</v>
      </c>
      <c r="W92" s="14">
        <f t="shared" si="29"/>
        <v>87</v>
      </c>
      <c r="X92" s="20">
        <f t="shared" si="30"/>
        <v>120</v>
      </c>
      <c r="Y92" s="18">
        <f t="shared" si="31"/>
        <v>0.725</v>
      </c>
    </row>
    <row r="93" ht="16.5" spans="1:25">
      <c r="A93" s="14" t="s">
        <v>577</v>
      </c>
      <c r="B93" s="14" t="s">
        <v>578</v>
      </c>
      <c r="C93" s="19" t="s">
        <v>404</v>
      </c>
      <c r="D93" s="14" t="s">
        <v>190</v>
      </c>
      <c r="E93" s="14">
        <v>70</v>
      </c>
      <c r="F93" s="14">
        <v>1</v>
      </c>
      <c r="G93" s="14">
        <f t="shared" si="17"/>
        <v>71</v>
      </c>
      <c r="H93" s="14">
        <f t="shared" si="18"/>
        <v>96.4</v>
      </c>
      <c r="I93" s="14">
        <f t="shared" si="19"/>
        <v>22.0954356846473</v>
      </c>
      <c r="J93" s="17">
        <v>3.72</v>
      </c>
      <c r="K93" s="14">
        <f t="shared" si="20"/>
        <v>4.16</v>
      </c>
      <c r="L93" s="14">
        <f t="shared" si="21"/>
        <v>40.2403846153846</v>
      </c>
      <c r="M93" s="14">
        <v>0</v>
      </c>
      <c r="N93" s="14">
        <f t="shared" si="22"/>
        <v>2.25</v>
      </c>
      <c r="O93" s="14">
        <f t="shared" si="23"/>
        <v>0</v>
      </c>
      <c r="P93" s="14">
        <f t="shared" si="24"/>
        <v>40.2403846153846</v>
      </c>
      <c r="Q93" s="14">
        <v>30</v>
      </c>
      <c r="R93" s="14">
        <v>0.33</v>
      </c>
      <c r="S93" s="14">
        <f t="shared" si="25"/>
        <v>30.33</v>
      </c>
      <c r="T93" s="14">
        <f t="shared" si="26"/>
        <v>46</v>
      </c>
      <c r="U93" s="14">
        <f t="shared" si="27"/>
        <v>6.59347826086957</v>
      </c>
      <c r="V93" s="14">
        <f t="shared" si="28"/>
        <v>68.9292985609015</v>
      </c>
      <c r="W93" s="14">
        <f t="shared" si="29"/>
        <v>88</v>
      </c>
      <c r="X93" s="20">
        <f t="shared" si="30"/>
        <v>120</v>
      </c>
      <c r="Y93" s="18">
        <f t="shared" si="31"/>
        <v>0.733333333333333</v>
      </c>
    </row>
    <row r="94" ht="16.5" spans="1:25">
      <c r="A94" s="14" t="s">
        <v>579</v>
      </c>
      <c r="B94" s="14" t="s">
        <v>580</v>
      </c>
      <c r="C94" s="19" t="s">
        <v>404</v>
      </c>
      <c r="D94" s="14" t="s">
        <v>190</v>
      </c>
      <c r="E94" s="14">
        <v>70</v>
      </c>
      <c r="F94" s="14">
        <v>10.2</v>
      </c>
      <c r="G94" s="14">
        <f t="shared" si="17"/>
        <v>80.2</v>
      </c>
      <c r="H94" s="14">
        <f t="shared" si="18"/>
        <v>96.4</v>
      </c>
      <c r="I94" s="14">
        <f t="shared" si="19"/>
        <v>24.9585062240664</v>
      </c>
      <c r="J94" s="17">
        <v>3.46</v>
      </c>
      <c r="K94" s="14">
        <f t="shared" si="20"/>
        <v>4.16</v>
      </c>
      <c r="L94" s="14">
        <f t="shared" si="21"/>
        <v>37.4278846153846</v>
      </c>
      <c r="M94" s="14">
        <v>0</v>
      </c>
      <c r="N94" s="14">
        <f t="shared" si="22"/>
        <v>2.25</v>
      </c>
      <c r="O94" s="14">
        <f t="shared" si="23"/>
        <v>0</v>
      </c>
      <c r="P94" s="14">
        <f t="shared" si="24"/>
        <v>37.4278846153846</v>
      </c>
      <c r="Q94" s="14">
        <v>30</v>
      </c>
      <c r="R94" s="14">
        <v>0</v>
      </c>
      <c r="S94" s="14">
        <f t="shared" si="25"/>
        <v>30</v>
      </c>
      <c r="T94" s="14">
        <f t="shared" si="26"/>
        <v>46</v>
      </c>
      <c r="U94" s="14">
        <f t="shared" si="27"/>
        <v>6.52173913043478</v>
      </c>
      <c r="V94" s="14">
        <f t="shared" si="28"/>
        <v>68.9081299698858</v>
      </c>
      <c r="W94" s="14">
        <f t="shared" si="29"/>
        <v>89</v>
      </c>
      <c r="X94" s="20">
        <f t="shared" si="30"/>
        <v>120</v>
      </c>
      <c r="Y94" s="18">
        <f t="shared" si="31"/>
        <v>0.741666666666667</v>
      </c>
    </row>
    <row r="95" ht="16.5" spans="1:25">
      <c r="A95" s="14" t="s">
        <v>581</v>
      </c>
      <c r="B95" s="70" t="s">
        <v>582</v>
      </c>
      <c r="C95" s="19" t="s">
        <v>404</v>
      </c>
      <c r="D95" s="14" t="s">
        <v>190</v>
      </c>
      <c r="E95" s="14">
        <v>70</v>
      </c>
      <c r="F95" s="14">
        <v>-0.4</v>
      </c>
      <c r="G95" s="14">
        <f t="shared" si="17"/>
        <v>69.6</v>
      </c>
      <c r="H95" s="14">
        <f t="shared" si="18"/>
        <v>96.4</v>
      </c>
      <c r="I95" s="14">
        <f t="shared" si="19"/>
        <v>21.6597510373444</v>
      </c>
      <c r="J95" s="17">
        <v>3.76</v>
      </c>
      <c r="K95" s="14">
        <f t="shared" si="20"/>
        <v>4.16</v>
      </c>
      <c r="L95" s="14">
        <f t="shared" si="21"/>
        <v>40.6730769230769</v>
      </c>
      <c r="M95" s="14">
        <v>0</v>
      </c>
      <c r="N95" s="14">
        <f t="shared" si="22"/>
        <v>2.25</v>
      </c>
      <c r="O95" s="14">
        <f t="shared" si="23"/>
        <v>0</v>
      </c>
      <c r="P95" s="14">
        <f t="shared" si="24"/>
        <v>40.6730769230769</v>
      </c>
      <c r="Q95" s="14">
        <v>30</v>
      </c>
      <c r="R95" s="14">
        <v>0</v>
      </c>
      <c r="S95" s="14">
        <f t="shared" si="25"/>
        <v>30</v>
      </c>
      <c r="T95" s="14">
        <f t="shared" si="26"/>
        <v>46</v>
      </c>
      <c r="U95" s="14">
        <f t="shared" si="27"/>
        <v>6.52173913043478</v>
      </c>
      <c r="V95" s="14">
        <f t="shared" si="28"/>
        <v>68.8545670908561</v>
      </c>
      <c r="W95" s="14">
        <f t="shared" si="29"/>
        <v>90</v>
      </c>
      <c r="X95" s="20">
        <f t="shared" si="30"/>
        <v>120</v>
      </c>
      <c r="Y95" s="18">
        <f t="shared" si="31"/>
        <v>0.75</v>
      </c>
    </row>
    <row r="96" ht="16.5" spans="1:25">
      <c r="A96" s="14" t="s">
        <v>583</v>
      </c>
      <c r="B96" s="14" t="s">
        <v>584</v>
      </c>
      <c r="C96" s="19" t="s">
        <v>404</v>
      </c>
      <c r="D96" s="14" t="s">
        <v>190</v>
      </c>
      <c r="E96" s="14">
        <v>70</v>
      </c>
      <c r="F96" s="21">
        <v>7</v>
      </c>
      <c r="G96" s="14">
        <f t="shared" si="17"/>
        <v>77</v>
      </c>
      <c r="H96" s="14">
        <f t="shared" si="18"/>
        <v>96.4</v>
      </c>
      <c r="I96" s="21">
        <f t="shared" si="19"/>
        <v>23.9626556016597</v>
      </c>
      <c r="J96" s="17">
        <v>3.52</v>
      </c>
      <c r="K96" s="14">
        <f t="shared" si="20"/>
        <v>4.16</v>
      </c>
      <c r="L96" s="21">
        <f t="shared" si="21"/>
        <v>38.0769230769231</v>
      </c>
      <c r="M96" s="14">
        <v>0</v>
      </c>
      <c r="N96" s="14">
        <f t="shared" si="22"/>
        <v>2.25</v>
      </c>
      <c r="O96" s="21">
        <f t="shared" si="23"/>
        <v>0</v>
      </c>
      <c r="P96" s="14">
        <f t="shared" si="24"/>
        <v>38.0769230769231</v>
      </c>
      <c r="Q96" s="14">
        <v>30</v>
      </c>
      <c r="R96" s="21">
        <v>0</v>
      </c>
      <c r="S96" s="14">
        <f t="shared" si="25"/>
        <v>30</v>
      </c>
      <c r="T96" s="14">
        <f t="shared" si="26"/>
        <v>46</v>
      </c>
      <c r="U96" s="21">
        <f t="shared" si="27"/>
        <v>6.52173913043478</v>
      </c>
      <c r="V96" s="14">
        <f t="shared" si="28"/>
        <v>68.5613178090176</v>
      </c>
      <c r="W96" s="14">
        <f t="shared" si="29"/>
        <v>91</v>
      </c>
      <c r="X96" s="20">
        <f t="shared" si="30"/>
        <v>120</v>
      </c>
      <c r="Y96" s="18">
        <f t="shared" si="31"/>
        <v>0.758333333333333</v>
      </c>
    </row>
    <row r="97" ht="16.5" spans="1:25">
      <c r="A97" s="14" t="s">
        <v>585</v>
      </c>
      <c r="B97" s="14" t="s">
        <v>586</v>
      </c>
      <c r="C97" s="19" t="s">
        <v>404</v>
      </c>
      <c r="D97" s="14" t="s">
        <v>190</v>
      </c>
      <c r="E97" s="14">
        <v>70</v>
      </c>
      <c r="F97" s="21">
        <v>5.57</v>
      </c>
      <c r="G97" s="14">
        <f t="shared" si="17"/>
        <v>75.57</v>
      </c>
      <c r="H97" s="14">
        <f t="shared" si="18"/>
        <v>96.4</v>
      </c>
      <c r="I97" s="21">
        <f t="shared" si="19"/>
        <v>23.5176348547718</v>
      </c>
      <c r="J97" s="17">
        <v>3.56</v>
      </c>
      <c r="K97" s="14">
        <f t="shared" si="20"/>
        <v>4.16</v>
      </c>
      <c r="L97" s="21">
        <f t="shared" si="21"/>
        <v>38.5096153846154</v>
      </c>
      <c r="M97" s="14">
        <v>0</v>
      </c>
      <c r="N97" s="14">
        <f t="shared" si="22"/>
        <v>2.25</v>
      </c>
      <c r="O97" s="21">
        <f t="shared" si="23"/>
        <v>0</v>
      </c>
      <c r="P97" s="14">
        <f t="shared" si="24"/>
        <v>38.5096153846154</v>
      </c>
      <c r="Q97" s="14">
        <v>30</v>
      </c>
      <c r="R97" s="21">
        <v>0</v>
      </c>
      <c r="S97" s="14">
        <f t="shared" si="25"/>
        <v>30</v>
      </c>
      <c r="T97" s="14">
        <f t="shared" si="26"/>
        <v>46</v>
      </c>
      <c r="U97" s="21">
        <f t="shared" si="27"/>
        <v>6.52173913043478</v>
      </c>
      <c r="V97" s="14">
        <f t="shared" si="28"/>
        <v>68.548989369822</v>
      </c>
      <c r="W97" s="14">
        <f t="shared" si="29"/>
        <v>92</v>
      </c>
      <c r="X97" s="20">
        <f t="shared" si="30"/>
        <v>120</v>
      </c>
      <c r="Y97" s="18">
        <f t="shared" si="31"/>
        <v>0.766666666666667</v>
      </c>
    </row>
    <row r="98" ht="16.5" spans="1:25">
      <c r="A98" s="14" t="s">
        <v>587</v>
      </c>
      <c r="B98" s="14" t="s">
        <v>588</v>
      </c>
      <c r="C98" s="19" t="s">
        <v>404</v>
      </c>
      <c r="D98" s="14" t="s">
        <v>190</v>
      </c>
      <c r="E98" s="14">
        <v>70</v>
      </c>
      <c r="F98" s="14">
        <v>6</v>
      </c>
      <c r="G98" s="14">
        <f t="shared" si="17"/>
        <v>76</v>
      </c>
      <c r="H98" s="14">
        <f t="shared" si="18"/>
        <v>96.4</v>
      </c>
      <c r="I98" s="14">
        <f t="shared" si="19"/>
        <v>23.6514522821577</v>
      </c>
      <c r="J98" s="17">
        <v>3.54</v>
      </c>
      <c r="K98" s="14">
        <f t="shared" si="20"/>
        <v>4.16</v>
      </c>
      <c r="L98" s="14">
        <f t="shared" si="21"/>
        <v>38.2932692307692</v>
      </c>
      <c r="M98" s="14">
        <v>0</v>
      </c>
      <c r="N98" s="14">
        <f t="shared" si="22"/>
        <v>2.25</v>
      </c>
      <c r="O98" s="14">
        <f t="shared" si="23"/>
        <v>0</v>
      </c>
      <c r="P98" s="14">
        <f t="shared" si="24"/>
        <v>38.2932692307692</v>
      </c>
      <c r="Q98" s="14">
        <v>30</v>
      </c>
      <c r="R98" s="14">
        <v>0</v>
      </c>
      <c r="S98" s="14">
        <f t="shared" si="25"/>
        <v>30</v>
      </c>
      <c r="T98" s="14">
        <f t="shared" si="26"/>
        <v>46</v>
      </c>
      <c r="U98" s="14">
        <f t="shared" si="27"/>
        <v>6.52173913043478</v>
      </c>
      <c r="V98" s="14">
        <f t="shared" si="28"/>
        <v>68.4664606433617</v>
      </c>
      <c r="W98" s="14">
        <f t="shared" si="29"/>
        <v>93</v>
      </c>
      <c r="X98" s="20">
        <f t="shared" si="30"/>
        <v>120</v>
      </c>
      <c r="Y98" s="18">
        <f t="shared" si="31"/>
        <v>0.775</v>
      </c>
    </row>
    <row r="99" ht="16.5" spans="1:25">
      <c r="A99" s="14" t="s">
        <v>589</v>
      </c>
      <c r="B99" s="14" t="s">
        <v>590</v>
      </c>
      <c r="C99" s="19" t="s">
        <v>404</v>
      </c>
      <c r="D99" s="14" t="s">
        <v>190</v>
      </c>
      <c r="E99" s="14">
        <v>70</v>
      </c>
      <c r="F99" s="14">
        <v>-2</v>
      </c>
      <c r="G99" s="14">
        <f t="shared" si="17"/>
        <v>68</v>
      </c>
      <c r="H99" s="14">
        <f t="shared" si="18"/>
        <v>96.4</v>
      </c>
      <c r="I99" s="14">
        <f t="shared" si="19"/>
        <v>21.1618257261411</v>
      </c>
      <c r="J99" s="17">
        <v>3.76</v>
      </c>
      <c r="K99" s="14">
        <f t="shared" si="20"/>
        <v>4.16</v>
      </c>
      <c r="L99" s="14">
        <f t="shared" si="21"/>
        <v>40.6730769230769</v>
      </c>
      <c r="M99" s="14">
        <v>0</v>
      </c>
      <c r="N99" s="14">
        <f t="shared" si="22"/>
        <v>2.25</v>
      </c>
      <c r="O99" s="14">
        <f t="shared" si="23"/>
        <v>0</v>
      </c>
      <c r="P99" s="14">
        <f t="shared" si="24"/>
        <v>40.6730769230769</v>
      </c>
      <c r="Q99" s="14">
        <v>30</v>
      </c>
      <c r="R99" s="14">
        <v>0</v>
      </c>
      <c r="S99" s="14">
        <f t="shared" si="25"/>
        <v>30</v>
      </c>
      <c r="T99" s="14">
        <f t="shared" si="26"/>
        <v>46</v>
      </c>
      <c r="U99" s="14">
        <f t="shared" si="27"/>
        <v>6.52173913043478</v>
      </c>
      <c r="V99" s="14">
        <f t="shared" si="28"/>
        <v>68.3566417796528</v>
      </c>
      <c r="W99" s="14">
        <f t="shared" si="29"/>
        <v>94</v>
      </c>
      <c r="X99" s="20">
        <f t="shared" si="30"/>
        <v>120</v>
      </c>
      <c r="Y99" s="18">
        <f t="shared" si="31"/>
        <v>0.783333333333333</v>
      </c>
    </row>
    <row r="100" ht="16.5" spans="1:25">
      <c r="A100" s="14" t="s">
        <v>591</v>
      </c>
      <c r="B100" s="70" t="s">
        <v>592</v>
      </c>
      <c r="C100" s="19" t="s">
        <v>404</v>
      </c>
      <c r="D100" s="14" t="s">
        <v>190</v>
      </c>
      <c r="E100" s="14">
        <v>70</v>
      </c>
      <c r="F100" s="14">
        <v>2.578</v>
      </c>
      <c r="G100" s="14">
        <f t="shared" si="17"/>
        <v>72.578</v>
      </c>
      <c r="H100" s="14">
        <f t="shared" si="18"/>
        <v>96.4</v>
      </c>
      <c r="I100" s="14">
        <f t="shared" si="19"/>
        <v>22.5865145228216</v>
      </c>
      <c r="J100" s="17">
        <v>3.62</v>
      </c>
      <c r="K100" s="14">
        <f t="shared" si="20"/>
        <v>4.16</v>
      </c>
      <c r="L100" s="14">
        <f t="shared" si="21"/>
        <v>39.1586538461538</v>
      </c>
      <c r="M100" s="14">
        <v>0</v>
      </c>
      <c r="N100" s="14">
        <f t="shared" si="22"/>
        <v>2.25</v>
      </c>
      <c r="O100" s="14">
        <f t="shared" si="23"/>
        <v>0</v>
      </c>
      <c r="P100" s="14">
        <f t="shared" si="24"/>
        <v>39.1586538461538</v>
      </c>
      <c r="Q100" s="14">
        <v>30</v>
      </c>
      <c r="R100" s="14">
        <v>0</v>
      </c>
      <c r="S100" s="14">
        <f t="shared" si="25"/>
        <v>30</v>
      </c>
      <c r="T100" s="14">
        <f t="shared" si="26"/>
        <v>46</v>
      </c>
      <c r="U100" s="14">
        <f t="shared" si="27"/>
        <v>6.52173913043478</v>
      </c>
      <c r="V100" s="14">
        <f t="shared" si="28"/>
        <v>68.2669074994102</v>
      </c>
      <c r="W100" s="14">
        <f t="shared" si="29"/>
        <v>95</v>
      </c>
      <c r="X100" s="20">
        <f t="shared" si="30"/>
        <v>120</v>
      </c>
      <c r="Y100" s="18">
        <f t="shared" si="31"/>
        <v>0.791666666666667</v>
      </c>
    </row>
    <row r="101" ht="16.5" spans="1:25">
      <c r="A101" s="14" t="s">
        <v>593</v>
      </c>
      <c r="B101" s="14" t="s">
        <v>594</v>
      </c>
      <c r="C101" s="19" t="s">
        <v>404</v>
      </c>
      <c r="D101" s="14" t="s">
        <v>190</v>
      </c>
      <c r="E101" s="14">
        <v>70</v>
      </c>
      <c r="F101" s="21">
        <v>6</v>
      </c>
      <c r="G101" s="14">
        <f t="shared" si="17"/>
        <v>76</v>
      </c>
      <c r="H101" s="14">
        <f t="shared" si="18"/>
        <v>96.4</v>
      </c>
      <c r="I101" s="21">
        <f t="shared" si="19"/>
        <v>23.6514522821577</v>
      </c>
      <c r="J101" s="17">
        <v>3.5</v>
      </c>
      <c r="K101" s="14">
        <f t="shared" si="20"/>
        <v>4.16</v>
      </c>
      <c r="L101" s="21">
        <f t="shared" si="21"/>
        <v>37.8605769230769</v>
      </c>
      <c r="M101" s="14">
        <v>0</v>
      </c>
      <c r="N101" s="14">
        <f t="shared" si="22"/>
        <v>2.25</v>
      </c>
      <c r="O101" s="21">
        <f t="shared" si="23"/>
        <v>0</v>
      </c>
      <c r="P101" s="14">
        <f t="shared" si="24"/>
        <v>37.8605769230769</v>
      </c>
      <c r="Q101" s="14">
        <v>30</v>
      </c>
      <c r="R101" s="21">
        <v>0.35</v>
      </c>
      <c r="S101" s="14">
        <f t="shared" si="25"/>
        <v>30.35</v>
      </c>
      <c r="T101" s="14">
        <f t="shared" si="26"/>
        <v>46</v>
      </c>
      <c r="U101" s="21">
        <f t="shared" si="27"/>
        <v>6.59782608695652</v>
      </c>
      <c r="V101" s="14">
        <f t="shared" si="28"/>
        <v>68.1098552921911</v>
      </c>
      <c r="W101" s="14">
        <f t="shared" si="29"/>
        <v>96</v>
      </c>
      <c r="X101" s="20">
        <f t="shared" si="30"/>
        <v>120</v>
      </c>
      <c r="Y101" s="18">
        <f t="shared" si="31"/>
        <v>0.8</v>
      </c>
    </row>
    <row r="102" ht="16.5" spans="1:25">
      <c r="A102" s="14" t="s">
        <v>595</v>
      </c>
      <c r="B102" s="70" t="s">
        <v>596</v>
      </c>
      <c r="C102" s="19" t="s">
        <v>404</v>
      </c>
      <c r="D102" s="14" t="s">
        <v>190</v>
      </c>
      <c r="E102" s="14">
        <v>70</v>
      </c>
      <c r="F102" s="14">
        <v>9</v>
      </c>
      <c r="G102" s="14">
        <f t="shared" si="17"/>
        <v>79</v>
      </c>
      <c r="H102" s="14">
        <f t="shared" si="18"/>
        <v>96.4</v>
      </c>
      <c r="I102" s="14">
        <f t="shared" si="19"/>
        <v>24.5850622406639</v>
      </c>
      <c r="J102" s="17">
        <v>3.42</v>
      </c>
      <c r="K102" s="14">
        <f t="shared" si="20"/>
        <v>4.16</v>
      </c>
      <c r="L102" s="14">
        <f t="shared" si="21"/>
        <v>36.9951923076923</v>
      </c>
      <c r="M102" s="14">
        <v>0</v>
      </c>
      <c r="N102" s="14">
        <f t="shared" si="22"/>
        <v>2.25</v>
      </c>
      <c r="O102" s="14">
        <f t="shared" si="23"/>
        <v>0</v>
      </c>
      <c r="P102" s="14">
        <f t="shared" si="24"/>
        <v>36.9951923076923</v>
      </c>
      <c r="Q102" s="14">
        <v>30</v>
      </c>
      <c r="R102" s="14">
        <v>0</v>
      </c>
      <c r="S102" s="14">
        <f t="shared" si="25"/>
        <v>30</v>
      </c>
      <c r="T102" s="14">
        <f t="shared" si="26"/>
        <v>46</v>
      </c>
      <c r="U102" s="14">
        <f t="shared" si="27"/>
        <v>6.52173913043478</v>
      </c>
      <c r="V102" s="14">
        <f t="shared" si="28"/>
        <v>68.101993678791</v>
      </c>
      <c r="W102" s="14">
        <f t="shared" si="29"/>
        <v>97</v>
      </c>
      <c r="X102" s="20">
        <f t="shared" si="30"/>
        <v>120</v>
      </c>
      <c r="Y102" s="18">
        <f t="shared" si="31"/>
        <v>0.808333333333333</v>
      </c>
    </row>
    <row r="103" ht="16.5" spans="1:25">
      <c r="A103" s="14" t="s">
        <v>597</v>
      </c>
      <c r="B103" s="14" t="s">
        <v>598</v>
      </c>
      <c r="C103" s="19" t="s">
        <v>404</v>
      </c>
      <c r="D103" s="14" t="s">
        <v>190</v>
      </c>
      <c r="E103" s="14">
        <v>70</v>
      </c>
      <c r="F103" s="14">
        <v>6</v>
      </c>
      <c r="G103" s="14">
        <f t="shared" si="17"/>
        <v>76</v>
      </c>
      <c r="H103" s="14">
        <f t="shared" si="18"/>
        <v>96.4</v>
      </c>
      <c r="I103" s="14">
        <f t="shared" si="19"/>
        <v>23.6514522821577</v>
      </c>
      <c r="J103" s="17">
        <v>3.5</v>
      </c>
      <c r="K103" s="14">
        <f t="shared" si="20"/>
        <v>4.16</v>
      </c>
      <c r="L103" s="14">
        <f t="shared" si="21"/>
        <v>37.8605769230769</v>
      </c>
      <c r="M103" s="14">
        <v>0</v>
      </c>
      <c r="N103" s="14">
        <f t="shared" si="22"/>
        <v>2.25</v>
      </c>
      <c r="O103" s="14">
        <f t="shared" si="23"/>
        <v>0</v>
      </c>
      <c r="P103" s="14">
        <f t="shared" si="24"/>
        <v>37.8605769230769</v>
      </c>
      <c r="Q103" s="14">
        <v>30</v>
      </c>
      <c r="R103" s="14">
        <v>0</v>
      </c>
      <c r="S103" s="14">
        <f t="shared" si="25"/>
        <v>30</v>
      </c>
      <c r="T103" s="14">
        <f t="shared" si="26"/>
        <v>46</v>
      </c>
      <c r="U103" s="14">
        <f t="shared" si="27"/>
        <v>6.52173913043478</v>
      </c>
      <c r="V103" s="14">
        <f t="shared" si="28"/>
        <v>68.0337683356694</v>
      </c>
      <c r="W103" s="14">
        <f t="shared" si="29"/>
        <v>98</v>
      </c>
      <c r="X103" s="20">
        <f t="shared" ref="X103:X125" si="32">MAX(W103:W222)</f>
        <v>120</v>
      </c>
      <c r="Y103" s="18">
        <f t="shared" ref="Y103:Y125" si="33">W103/X103</f>
        <v>0.816666666666667</v>
      </c>
    </row>
    <row r="104" ht="16.5" spans="1:25">
      <c r="A104" s="14" t="s">
        <v>599</v>
      </c>
      <c r="B104" s="14" t="s">
        <v>600</v>
      </c>
      <c r="C104" s="19" t="s">
        <v>404</v>
      </c>
      <c r="D104" s="14" t="s">
        <v>190</v>
      </c>
      <c r="E104" s="14">
        <v>70</v>
      </c>
      <c r="F104" s="14">
        <v>8</v>
      </c>
      <c r="G104" s="14">
        <f t="shared" si="17"/>
        <v>78</v>
      </c>
      <c r="H104" s="14">
        <f t="shared" si="18"/>
        <v>96.4</v>
      </c>
      <c r="I104" s="14">
        <f t="shared" si="19"/>
        <v>24.2738589211618</v>
      </c>
      <c r="J104" s="17">
        <v>3.44</v>
      </c>
      <c r="K104" s="14">
        <f t="shared" si="20"/>
        <v>4.16</v>
      </c>
      <c r="L104" s="14">
        <f t="shared" si="21"/>
        <v>37.2115384615385</v>
      </c>
      <c r="M104" s="14">
        <v>0</v>
      </c>
      <c r="N104" s="14">
        <f t="shared" si="22"/>
        <v>2.25</v>
      </c>
      <c r="O104" s="14">
        <f t="shared" si="23"/>
        <v>0</v>
      </c>
      <c r="P104" s="14">
        <f t="shared" si="24"/>
        <v>37.2115384615385</v>
      </c>
      <c r="Q104" s="14">
        <v>30</v>
      </c>
      <c r="R104" s="14">
        <v>0</v>
      </c>
      <c r="S104" s="14">
        <f t="shared" si="25"/>
        <v>30</v>
      </c>
      <c r="T104" s="14">
        <f t="shared" si="26"/>
        <v>46</v>
      </c>
      <c r="U104" s="14">
        <f t="shared" si="27"/>
        <v>6.52173913043478</v>
      </c>
      <c r="V104" s="14">
        <f t="shared" si="28"/>
        <v>68.0071365131351</v>
      </c>
      <c r="W104" s="14">
        <f t="shared" si="29"/>
        <v>99</v>
      </c>
      <c r="X104" s="20">
        <f t="shared" si="32"/>
        <v>120</v>
      </c>
      <c r="Y104" s="18">
        <f t="shared" si="33"/>
        <v>0.825</v>
      </c>
    </row>
    <row r="105" ht="16.5" spans="1:25">
      <c r="A105" s="14" t="s">
        <v>601</v>
      </c>
      <c r="B105" s="70" t="s">
        <v>602</v>
      </c>
      <c r="C105" s="19" t="s">
        <v>404</v>
      </c>
      <c r="D105" s="14" t="s">
        <v>190</v>
      </c>
      <c r="E105" s="14">
        <v>69</v>
      </c>
      <c r="F105" s="14">
        <v>7.4</v>
      </c>
      <c r="G105" s="14">
        <f t="shared" si="17"/>
        <v>76.4</v>
      </c>
      <c r="H105" s="14">
        <f t="shared" si="18"/>
        <v>96.4</v>
      </c>
      <c r="I105" s="14">
        <f t="shared" si="19"/>
        <v>23.7759336099585</v>
      </c>
      <c r="J105" s="17">
        <v>3.48</v>
      </c>
      <c r="K105" s="14">
        <f t="shared" si="20"/>
        <v>4.16</v>
      </c>
      <c r="L105" s="14">
        <f t="shared" si="21"/>
        <v>37.6442307692308</v>
      </c>
      <c r="M105" s="14">
        <v>0</v>
      </c>
      <c r="N105" s="14">
        <f t="shared" si="22"/>
        <v>2.25</v>
      </c>
      <c r="O105" s="14">
        <f t="shared" si="23"/>
        <v>0</v>
      </c>
      <c r="P105" s="14">
        <f t="shared" si="24"/>
        <v>37.6442307692308</v>
      </c>
      <c r="Q105" s="14">
        <v>30</v>
      </c>
      <c r="R105" s="14">
        <v>0</v>
      </c>
      <c r="S105" s="14">
        <f t="shared" si="25"/>
        <v>30</v>
      </c>
      <c r="T105" s="14">
        <f t="shared" si="26"/>
        <v>46</v>
      </c>
      <c r="U105" s="14">
        <f t="shared" si="27"/>
        <v>6.52173913043478</v>
      </c>
      <c r="V105" s="14">
        <f t="shared" si="28"/>
        <v>67.9419035096241</v>
      </c>
      <c r="W105" s="14">
        <f t="shared" si="29"/>
        <v>100</v>
      </c>
      <c r="X105" s="20">
        <f t="shared" si="32"/>
        <v>120</v>
      </c>
      <c r="Y105" s="18">
        <f t="shared" si="33"/>
        <v>0.833333333333333</v>
      </c>
    </row>
    <row r="106" ht="16.5" spans="1:25">
      <c r="A106" s="14" t="s">
        <v>603</v>
      </c>
      <c r="B106" s="14" t="s">
        <v>604</v>
      </c>
      <c r="C106" s="19" t="s">
        <v>404</v>
      </c>
      <c r="D106" s="14" t="s">
        <v>190</v>
      </c>
      <c r="E106" s="14">
        <v>70</v>
      </c>
      <c r="F106" s="14">
        <v>6</v>
      </c>
      <c r="G106" s="14">
        <f t="shared" si="17"/>
        <v>76</v>
      </c>
      <c r="H106" s="14">
        <f t="shared" si="18"/>
        <v>96.4</v>
      </c>
      <c r="I106" s="14">
        <f t="shared" si="19"/>
        <v>23.6514522821577</v>
      </c>
      <c r="J106" s="17">
        <v>3.48</v>
      </c>
      <c r="K106" s="14">
        <f t="shared" si="20"/>
        <v>4.16</v>
      </c>
      <c r="L106" s="14">
        <f t="shared" si="21"/>
        <v>37.6442307692308</v>
      </c>
      <c r="M106" s="14">
        <v>0</v>
      </c>
      <c r="N106" s="14">
        <f t="shared" si="22"/>
        <v>2.25</v>
      </c>
      <c r="O106" s="14">
        <f t="shared" si="23"/>
        <v>0</v>
      </c>
      <c r="P106" s="14">
        <f t="shared" si="24"/>
        <v>37.6442307692308</v>
      </c>
      <c r="Q106" s="14">
        <v>30</v>
      </c>
      <c r="R106" s="14">
        <v>0</v>
      </c>
      <c r="S106" s="14">
        <f t="shared" si="25"/>
        <v>30</v>
      </c>
      <c r="T106" s="14">
        <f t="shared" si="26"/>
        <v>46</v>
      </c>
      <c r="U106" s="14">
        <f t="shared" si="27"/>
        <v>6.52173913043478</v>
      </c>
      <c r="V106" s="14">
        <f t="shared" si="28"/>
        <v>67.8174221818233</v>
      </c>
      <c r="W106" s="14">
        <f t="shared" si="29"/>
        <v>101</v>
      </c>
      <c r="X106" s="20">
        <f t="shared" si="32"/>
        <v>120</v>
      </c>
      <c r="Y106" s="18">
        <f t="shared" si="33"/>
        <v>0.841666666666667</v>
      </c>
    </row>
    <row r="107" ht="16.5" spans="1:25">
      <c r="A107" s="14" t="s">
        <v>605</v>
      </c>
      <c r="B107" s="14" t="s">
        <v>606</v>
      </c>
      <c r="C107" s="19" t="s">
        <v>404</v>
      </c>
      <c r="D107" s="14" t="s">
        <v>190</v>
      </c>
      <c r="E107" s="14">
        <v>70</v>
      </c>
      <c r="F107" s="21">
        <v>2.3</v>
      </c>
      <c r="G107" s="14">
        <f t="shared" si="17"/>
        <v>72.3</v>
      </c>
      <c r="H107" s="14">
        <f t="shared" si="18"/>
        <v>96.4</v>
      </c>
      <c r="I107" s="21">
        <f t="shared" si="19"/>
        <v>22.5</v>
      </c>
      <c r="J107" s="17">
        <v>3.58</v>
      </c>
      <c r="K107" s="14">
        <f t="shared" si="20"/>
        <v>4.16</v>
      </c>
      <c r="L107" s="21">
        <f t="shared" si="21"/>
        <v>38.7259615384615</v>
      </c>
      <c r="M107" s="14">
        <v>0</v>
      </c>
      <c r="N107" s="14">
        <f t="shared" si="22"/>
        <v>2.25</v>
      </c>
      <c r="O107" s="21">
        <f t="shared" si="23"/>
        <v>0</v>
      </c>
      <c r="P107" s="14">
        <f t="shared" si="24"/>
        <v>38.7259615384615</v>
      </c>
      <c r="Q107" s="14">
        <v>30</v>
      </c>
      <c r="R107" s="21">
        <v>0.25</v>
      </c>
      <c r="S107" s="14">
        <f t="shared" si="25"/>
        <v>30.25</v>
      </c>
      <c r="T107" s="14">
        <f t="shared" si="26"/>
        <v>46</v>
      </c>
      <c r="U107" s="21">
        <f t="shared" si="27"/>
        <v>6.57608695652174</v>
      </c>
      <c r="V107" s="14">
        <f t="shared" si="28"/>
        <v>67.8020484949832</v>
      </c>
      <c r="W107" s="14">
        <f t="shared" si="29"/>
        <v>102</v>
      </c>
      <c r="X107" s="20">
        <f t="shared" si="32"/>
        <v>120</v>
      </c>
      <c r="Y107" s="18">
        <f t="shared" si="33"/>
        <v>0.85</v>
      </c>
    </row>
    <row r="108" ht="16.5" spans="1:25">
      <c r="A108" s="14" t="s">
        <v>607</v>
      </c>
      <c r="B108" s="14" t="s">
        <v>608</v>
      </c>
      <c r="C108" s="19" t="s">
        <v>404</v>
      </c>
      <c r="D108" s="14" t="s">
        <v>190</v>
      </c>
      <c r="E108" s="14">
        <v>70</v>
      </c>
      <c r="F108" s="14">
        <v>7</v>
      </c>
      <c r="G108" s="14">
        <f t="shared" si="17"/>
        <v>77</v>
      </c>
      <c r="H108" s="14">
        <f t="shared" si="18"/>
        <v>96.4</v>
      </c>
      <c r="I108" s="14">
        <f t="shared" si="19"/>
        <v>23.9626556016597</v>
      </c>
      <c r="J108" s="17">
        <v>3.44</v>
      </c>
      <c r="K108" s="14">
        <f t="shared" si="20"/>
        <v>4.16</v>
      </c>
      <c r="L108" s="14">
        <f t="shared" si="21"/>
        <v>37.2115384615385</v>
      </c>
      <c r="M108" s="14">
        <v>0</v>
      </c>
      <c r="N108" s="14">
        <f t="shared" si="22"/>
        <v>2.25</v>
      </c>
      <c r="O108" s="14">
        <f t="shared" si="23"/>
        <v>0</v>
      </c>
      <c r="P108" s="14">
        <f t="shared" si="24"/>
        <v>37.2115384615385</v>
      </c>
      <c r="Q108" s="14">
        <v>30</v>
      </c>
      <c r="R108" s="14">
        <v>0</v>
      </c>
      <c r="S108" s="14">
        <f t="shared" si="25"/>
        <v>30</v>
      </c>
      <c r="T108" s="14">
        <f t="shared" si="26"/>
        <v>46</v>
      </c>
      <c r="U108" s="14">
        <f t="shared" si="27"/>
        <v>6.52173913043478</v>
      </c>
      <c r="V108" s="14">
        <f t="shared" si="28"/>
        <v>67.695933193633</v>
      </c>
      <c r="W108" s="14">
        <f t="shared" si="29"/>
        <v>103</v>
      </c>
      <c r="X108" s="20">
        <f t="shared" si="32"/>
        <v>120</v>
      </c>
      <c r="Y108" s="18">
        <f t="shared" si="33"/>
        <v>0.858333333333333</v>
      </c>
    </row>
    <row r="109" ht="16.5" spans="1:25">
      <c r="A109" s="14" t="s">
        <v>609</v>
      </c>
      <c r="B109" s="14" t="s">
        <v>610</v>
      </c>
      <c r="C109" s="19" t="s">
        <v>404</v>
      </c>
      <c r="D109" s="14" t="s">
        <v>190</v>
      </c>
      <c r="E109" s="14">
        <v>70</v>
      </c>
      <c r="F109" s="14">
        <v>7.6</v>
      </c>
      <c r="G109" s="14">
        <f t="shared" si="17"/>
        <v>77.6</v>
      </c>
      <c r="H109" s="14">
        <f t="shared" si="18"/>
        <v>96.4</v>
      </c>
      <c r="I109" s="14">
        <f t="shared" si="19"/>
        <v>24.149377593361</v>
      </c>
      <c r="J109" s="17">
        <v>3.42</v>
      </c>
      <c r="K109" s="14">
        <f t="shared" si="20"/>
        <v>4.16</v>
      </c>
      <c r="L109" s="14">
        <f t="shared" si="21"/>
        <v>36.9951923076923</v>
      </c>
      <c r="M109" s="14">
        <v>0</v>
      </c>
      <c r="N109" s="14">
        <f t="shared" si="22"/>
        <v>2.25</v>
      </c>
      <c r="O109" s="14">
        <f t="shared" si="23"/>
        <v>0</v>
      </c>
      <c r="P109" s="14">
        <f t="shared" si="24"/>
        <v>36.9951923076923</v>
      </c>
      <c r="Q109" s="14">
        <v>30</v>
      </c>
      <c r="R109" s="14">
        <v>0</v>
      </c>
      <c r="S109" s="14">
        <f t="shared" si="25"/>
        <v>30</v>
      </c>
      <c r="T109" s="14">
        <f t="shared" si="26"/>
        <v>46</v>
      </c>
      <c r="U109" s="14">
        <f t="shared" si="27"/>
        <v>6.52173913043478</v>
      </c>
      <c r="V109" s="14">
        <f t="shared" si="28"/>
        <v>67.6663090314881</v>
      </c>
      <c r="W109" s="14">
        <f t="shared" si="29"/>
        <v>104</v>
      </c>
      <c r="X109" s="20">
        <f t="shared" si="32"/>
        <v>120</v>
      </c>
      <c r="Y109" s="18">
        <f t="shared" si="33"/>
        <v>0.866666666666667</v>
      </c>
    </row>
    <row r="110" ht="16.5" spans="1:25">
      <c r="A110" s="14" t="s">
        <v>611</v>
      </c>
      <c r="B110" s="14" t="s">
        <v>612</v>
      </c>
      <c r="C110" s="19" t="s">
        <v>404</v>
      </c>
      <c r="D110" s="14" t="s">
        <v>190</v>
      </c>
      <c r="E110" s="14">
        <v>70</v>
      </c>
      <c r="F110" s="14">
        <v>6</v>
      </c>
      <c r="G110" s="14">
        <f t="shared" si="17"/>
        <v>76</v>
      </c>
      <c r="H110" s="14">
        <f t="shared" si="18"/>
        <v>96.4</v>
      </c>
      <c r="I110" s="14">
        <f t="shared" si="19"/>
        <v>23.6514522821577</v>
      </c>
      <c r="J110" s="17">
        <v>3.46</v>
      </c>
      <c r="K110" s="14">
        <f t="shared" si="20"/>
        <v>4.16</v>
      </c>
      <c r="L110" s="14">
        <f t="shared" si="21"/>
        <v>37.4278846153846</v>
      </c>
      <c r="M110" s="14">
        <v>0</v>
      </c>
      <c r="N110" s="14">
        <f t="shared" si="22"/>
        <v>2.25</v>
      </c>
      <c r="O110" s="14">
        <f t="shared" si="23"/>
        <v>0</v>
      </c>
      <c r="P110" s="14">
        <f t="shared" si="24"/>
        <v>37.4278846153846</v>
      </c>
      <c r="Q110" s="14">
        <v>30</v>
      </c>
      <c r="R110" s="14">
        <v>0</v>
      </c>
      <c r="S110" s="14">
        <f t="shared" si="25"/>
        <v>30</v>
      </c>
      <c r="T110" s="14">
        <f t="shared" si="26"/>
        <v>46</v>
      </c>
      <c r="U110" s="14">
        <f t="shared" si="27"/>
        <v>6.52173913043478</v>
      </c>
      <c r="V110" s="14">
        <f t="shared" si="28"/>
        <v>67.6010760279771</v>
      </c>
      <c r="W110" s="14">
        <f t="shared" si="29"/>
        <v>105</v>
      </c>
      <c r="X110" s="20">
        <f t="shared" si="32"/>
        <v>120</v>
      </c>
      <c r="Y110" s="18">
        <f t="shared" si="33"/>
        <v>0.875</v>
      </c>
    </row>
    <row r="111" ht="16.5" spans="1:25">
      <c r="A111" s="14" t="s">
        <v>613</v>
      </c>
      <c r="B111" s="14" t="s">
        <v>614</v>
      </c>
      <c r="C111" s="19" t="s">
        <v>404</v>
      </c>
      <c r="D111" s="14" t="s">
        <v>190</v>
      </c>
      <c r="E111" s="14">
        <v>70</v>
      </c>
      <c r="F111" s="14">
        <v>6</v>
      </c>
      <c r="G111" s="14">
        <f t="shared" si="17"/>
        <v>76</v>
      </c>
      <c r="H111" s="14">
        <f t="shared" si="18"/>
        <v>96.4</v>
      </c>
      <c r="I111" s="14">
        <f t="shared" si="19"/>
        <v>23.6514522821577</v>
      </c>
      <c r="J111" s="17">
        <v>3.46</v>
      </c>
      <c r="K111" s="14">
        <f t="shared" si="20"/>
        <v>4.16</v>
      </c>
      <c r="L111" s="14">
        <f t="shared" si="21"/>
        <v>37.4278846153846</v>
      </c>
      <c r="M111" s="14">
        <v>0</v>
      </c>
      <c r="N111" s="14">
        <f t="shared" si="22"/>
        <v>2.25</v>
      </c>
      <c r="O111" s="14">
        <f t="shared" si="23"/>
        <v>0</v>
      </c>
      <c r="P111" s="14">
        <f t="shared" si="24"/>
        <v>37.4278846153846</v>
      </c>
      <c r="Q111" s="14">
        <v>30</v>
      </c>
      <c r="R111" s="14">
        <v>0</v>
      </c>
      <c r="S111" s="14">
        <f t="shared" si="25"/>
        <v>30</v>
      </c>
      <c r="T111" s="14">
        <f t="shared" si="26"/>
        <v>46</v>
      </c>
      <c r="U111" s="14">
        <f t="shared" si="27"/>
        <v>6.52173913043478</v>
      </c>
      <c r="V111" s="14">
        <f t="shared" si="28"/>
        <v>67.6010760279771</v>
      </c>
      <c r="W111" s="14">
        <f t="shared" si="29"/>
        <v>105</v>
      </c>
      <c r="X111" s="20">
        <f t="shared" si="32"/>
        <v>120</v>
      </c>
      <c r="Y111" s="18">
        <f t="shared" si="33"/>
        <v>0.875</v>
      </c>
    </row>
    <row r="112" ht="16.5" spans="1:25">
      <c r="A112" s="14" t="s">
        <v>615</v>
      </c>
      <c r="B112" s="14" t="s">
        <v>616</v>
      </c>
      <c r="C112" s="19" t="s">
        <v>404</v>
      </c>
      <c r="D112" s="14" t="s">
        <v>190</v>
      </c>
      <c r="E112" s="14">
        <v>70</v>
      </c>
      <c r="F112" s="21">
        <v>6</v>
      </c>
      <c r="G112" s="14">
        <f t="shared" si="17"/>
        <v>76</v>
      </c>
      <c r="H112" s="14">
        <f t="shared" si="18"/>
        <v>96.4</v>
      </c>
      <c r="I112" s="21">
        <f t="shared" si="19"/>
        <v>23.6514522821577</v>
      </c>
      <c r="J112" s="17">
        <v>3.44</v>
      </c>
      <c r="K112" s="14">
        <f t="shared" si="20"/>
        <v>4.16</v>
      </c>
      <c r="L112" s="21">
        <f t="shared" si="21"/>
        <v>37.2115384615385</v>
      </c>
      <c r="M112" s="14">
        <v>0</v>
      </c>
      <c r="N112" s="14">
        <f t="shared" si="22"/>
        <v>2.25</v>
      </c>
      <c r="O112" s="21">
        <f t="shared" si="23"/>
        <v>0</v>
      </c>
      <c r="P112" s="14">
        <f t="shared" si="24"/>
        <v>37.2115384615385</v>
      </c>
      <c r="Q112" s="14">
        <v>30</v>
      </c>
      <c r="R112" s="21">
        <v>0</v>
      </c>
      <c r="S112" s="14">
        <f t="shared" si="25"/>
        <v>30</v>
      </c>
      <c r="T112" s="14">
        <f t="shared" si="26"/>
        <v>46</v>
      </c>
      <c r="U112" s="21">
        <f t="shared" si="27"/>
        <v>6.52173913043478</v>
      </c>
      <c r="V112" s="14">
        <f t="shared" si="28"/>
        <v>67.384729874131</v>
      </c>
      <c r="W112" s="14">
        <f t="shared" si="29"/>
        <v>107</v>
      </c>
      <c r="X112" s="20">
        <f t="shared" si="32"/>
        <v>120</v>
      </c>
      <c r="Y112" s="18">
        <f t="shared" si="33"/>
        <v>0.891666666666667</v>
      </c>
    </row>
    <row r="113" ht="16.5" spans="1:25">
      <c r="A113" s="14" t="s">
        <v>617</v>
      </c>
      <c r="B113" s="70" t="s">
        <v>618</v>
      </c>
      <c r="C113" s="19" t="s">
        <v>404</v>
      </c>
      <c r="D113" s="14" t="s">
        <v>190</v>
      </c>
      <c r="E113" s="14">
        <v>70</v>
      </c>
      <c r="F113" s="14">
        <v>12.8</v>
      </c>
      <c r="G113" s="14">
        <f t="shared" ref="G113:G125" si="34">SUM(E113:F113)</f>
        <v>82.8</v>
      </c>
      <c r="H113" s="14">
        <f t="shared" si="18"/>
        <v>96.4</v>
      </c>
      <c r="I113" s="14">
        <f t="shared" si="19"/>
        <v>25.7676348547718</v>
      </c>
      <c r="J113" s="17">
        <v>3.2</v>
      </c>
      <c r="K113" s="14">
        <f t="shared" si="20"/>
        <v>4.16</v>
      </c>
      <c r="L113" s="14">
        <f t="shared" si="21"/>
        <v>34.6153846153846</v>
      </c>
      <c r="M113" s="14">
        <v>0</v>
      </c>
      <c r="N113" s="14">
        <f t="shared" si="22"/>
        <v>2.25</v>
      </c>
      <c r="O113" s="14">
        <f t="shared" si="23"/>
        <v>0</v>
      </c>
      <c r="P113" s="14">
        <f t="shared" si="24"/>
        <v>34.6153846153846</v>
      </c>
      <c r="Q113" s="14">
        <v>30</v>
      </c>
      <c r="R113" s="14">
        <v>0</v>
      </c>
      <c r="S113" s="14">
        <f t="shared" si="25"/>
        <v>30</v>
      </c>
      <c r="T113" s="14">
        <f t="shared" si="26"/>
        <v>46</v>
      </c>
      <c r="U113" s="14">
        <f t="shared" si="27"/>
        <v>6.52173913043478</v>
      </c>
      <c r="V113" s="14">
        <f t="shared" si="28"/>
        <v>66.9047586005912</v>
      </c>
      <c r="W113" s="14">
        <f t="shared" si="29"/>
        <v>108</v>
      </c>
      <c r="X113" s="20">
        <f t="shared" si="32"/>
        <v>120</v>
      </c>
      <c r="Y113" s="18">
        <f t="shared" si="33"/>
        <v>0.9</v>
      </c>
    </row>
    <row r="114" ht="16.5" spans="1:25">
      <c r="A114" s="14" t="s">
        <v>619</v>
      </c>
      <c r="B114" s="14" t="s">
        <v>620</v>
      </c>
      <c r="C114" s="19" t="s">
        <v>404</v>
      </c>
      <c r="D114" s="14" t="s">
        <v>190</v>
      </c>
      <c r="E114" s="14">
        <v>70</v>
      </c>
      <c r="F114" s="14">
        <v>-1.7</v>
      </c>
      <c r="G114" s="14">
        <f t="shared" si="34"/>
        <v>68.3</v>
      </c>
      <c r="H114" s="14">
        <f t="shared" si="18"/>
        <v>96.4</v>
      </c>
      <c r="I114" s="14">
        <f t="shared" si="19"/>
        <v>21.2551867219917</v>
      </c>
      <c r="J114" s="17">
        <v>3.61</v>
      </c>
      <c r="K114" s="14">
        <f t="shared" si="20"/>
        <v>4.16</v>
      </c>
      <c r="L114" s="14">
        <f t="shared" si="21"/>
        <v>39.0504807692308</v>
      </c>
      <c r="M114" s="14">
        <v>0</v>
      </c>
      <c r="N114" s="14">
        <f t="shared" si="22"/>
        <v>2.25</v>
      </c>
      <c r="O114" s="14">
        <f t="shared" si="23"/>
        <v>0</v>
      </c>
      <c r="P114" s="14">
        <f t="shared" si="24"/>
        <v>39.0504807692308</v>
      </c>
      <c r="Q114" s="14">
        <v>30</v>
      </c>
      <c r="R114" s="14">
        <v>0</v>
      </c>
      <c r="S114" s="14">
        <f t="shared" si="25"/>
        <v>30</v>
      </c>
      <c r="T114" s="14">
        <f t="shared" si="26"/>
        <v>46</v>
      </c>
      <c r="U114" s="14">
        <f t="shared" si="27"/>
        <v>6.52173913043478</v>
      </c>
      <c r="V114" s="14">
        <f t="shared" si="28"/>
        <v>66.8274066216573</v>
      </c>
      <c r="W114" s="14">
        <f t="shared" si="29"/>
        <v>109</v>
      </c>
      <c r="X114" s="20">
        <f t="shared" si="32"/>
        <v>120</v>
      </c>
      <c r="Y114" s="18">
        <f t="shared" si="33"/>
        <v>0.908333333333333</v>
      </c>
    </row>
    <row r="115" ht="16.5" spans="1:25">
      <c r="A115" s="14" t="s">
        <v>621</v>
      </c>
      <c r="B115" s="14" t="s">
        <v>622</v>
      </c>
      <c r="C115" s="19" t="s">
        <v>404</v>
      </c>
      <c r="D115" s="14" t="s">
        <v>190</v>
      </c>
      <c r="E115" s="14">
        <v>70</v>
      </c>
      <c r="F115" s="14">
        <v>-2</v>
      </c>
      <c r="G115" s="14">
        <f t="shared" si="34"/>
        <v>68</v>
      </c>
      <c r="H115" s="14">
        <f t="shared" si="18"/>
        <v>96.4</v>
      </c>
      <c r="I115" s="14">
        <f t="shared" si="19"/>
        <v>21.1618257261411</v>
      </c>
      <c r="J115" s="17">
        <v>3.6</v>
      </c>
      <c r="K115" s="14">
        <f t="shared" si="20"/>
        <v>4.16</v>
      </c>
      <c r="L115" s="14">
        <f t="shared" si="21"/>
        <v>38.9423076923077</v>
      </c>
      <c r="M115" s="14">
        <v>0</v>
      </c>
      <c r="N115" s="14">
        <f t="shared" si="22"/>
        <v>2.25</v>
      </c>
      <c r="O115" s="14">
        <f t="shared" si="23"/>
        <v>0</v>
      </c>
      <c r="P115" s="14">
        <f t="shared" si="24"/>
        <v>38.9423076923077</v>
      </c>
      <c r="Q115" s="14">
        <v>30</v>
      </c>
      <c r="R115" s="14">
        <v>0</v>
      </c>
      <c r="S115" s="14">
        <f t="shared" si="25"/>
        <v>30</v>
      </c>
      <c r="T115" s="14">
        <f t="shared" si="26"/>
        <v>46</v>
      </c>
      <c r="U115" s="14">
        <f t="shared" si="27"/>
        <v>6.52173913043478</v>
      </c>
      <c r="V115" s="14">
        <f t="shared" si="28"/>
        <v>66.6258725488836</v>
      </c>
      <c r="W115" s="14">
        <f t="shared" si="29"/>
        <v>110</v>
      </c>
      <c r="X115" s="20">
        <f t="shared" si="32"/>
        <v>120</v>
      </c>
      <c r="Y115" s="18">
        <f t="shared" si="33"/>
        <v>0.916666666666667</v>
      </c>
    </row>
    <row r="116" ht="16.5" spans="1:25">
      <c r="A116" s="14" t="s">
        <v>623</v>
      </c>
      <c r="B116" s="70" t="s">
        <v>624</v>
      </c>
      <c r="C116" s="19" t="s">
        <v>404</v>
      </c>
      <c r="D116" s="14" t="s">
        <v>190</v>
      </c>
      <c r="E116" s="14">
        <v>70</v>
      </c>
      <c r="F116" s="14">
        <v>6.4</v>
      </c>
      <c r="G116" s="14">
        <f t="shared" si="34"/>
        <v>76.4</v>
      </c>
      <c r="H116" s="14">
        <f t="shared" si="18"/>
        <v>96.4</v>
      </c>
      <c r="I116" s="14">
        <f t="shared" si="19"/>
        <v>23.7759336099585</v>
      </c>
      <c r="J116" s="17">
        <v>3.35</v>
      </c>
      <c r="K116" s="14">
        <f t="shared" si="20"/>
        <v>4.16</v>
      </c>
      <c r="L116" s="14">
        <f t="shared" si="21"/>
        <v>36.2379807692308</v>
      </c>
      <c r="M116" s="14">
        <v>0</v>
      </c>
      <c r="N116" s="14">
        <f t="shared" si="22"/>
        <v>2.25</v>
      </c>
      <c r="O116" s="14">
        <f t="shared" si="23"/>
        <v>0</v>
      </c>
      <c r="P116" s="14">
        <f t="shared" si="24"/>
        <v>36.2379807692308</v>
      </c>
      <c r="Q116" s="14">
        <v>30</v>
      </c>
      <c r="R116" s="14">
        <v>0</v>
      </c>
      <c r="S116" s="14">
        <f t="shared" si="25"/>
        <v>30</v>
      </c>
      <c r="T116" s="14">
        <f t="shared" si="26"/>
        <v>46</v>
      </c>
      <c r="U116" s="14">
        <f t="shared" si="27"/>
        <v>6.52173913043478</v>
      </c>
      <c r="V116" s="14">
        <f t="shared" si="28"/>
        <v>66.5356535096241</v>
      </c>
      <c r="W116" s="14">
        <f t="shared" si="29"/>
        <v>111</v>
      </c>
      <c r="X116" s="20">
        <f t="shared" si="32"/>
        <v>120</v>
      </c>
      <c r="Y116" s="18">
        <f t="shared" si="33"/>
        <v>0.925</v>
      </c>
    </row>
    <row r="117" ht="16.5" spans="1:25">
      <c r="A117" s="14" t="s">
        <v>625</v>
      </c>
      <c r="B117" s="14" t="s">
        <v>626</v>
      </c>
      <c r="C117" s="19" t="s">
        <v>404</v>
      </c>
      <c r="D117" s="14" t="s">
        <v>190</v>
      </c>
      <c r="E117" s="14">
        <v>70</v>
      </c>
      <c r="F117" s="14">
        <v>-1</v>
      </c>
      <c r="G117" s="14">
        <f t="shared" si="34"/>
        <v>69</v>
      </c>
      <c r="H117" s="14">
        <f t="shared" si="18"/>
        <v>96.4</v>
      </c>
      <c r="I117" s="14">
        <f t="shared" si="19"/>
        <v>21.4730290456432</v>
      </c>
      <c r="J117" s="17">
        <v>3.56</v>
      </c>
      <c r="K117" s="14">
        <f t="shared" si="20"/>
        <v>4.16</v>
      </c>
      <c r="L117" s="14">
        <f t="shared" si="21"/>
        <v>38.5096153846154</v>
      </c>
      <c r="M117" s="14">
        <v>0</v>
      </c>
      <c r="N117" s="14">
        <f t="shared" si="22"/>
        <v>2.25</v>
      </c>
      <c r="O117" s="14">
        <f t="shared" si="23"/>
        <v>0</v>
      </c>
      <c r="P117" s="14">
        <f t="shared" si="24"/>
        <v>38.5096153846154</v>
      </c>
      <c r="Q117" s="14">
        <v>30</v>
      </c>
      <c r="R117" s="14">
        <v>0</v>
      </c>
      <c r="S117" s="14">
        <f t="shared" si="25"/>
        <v>30</v>
      </c>
      <c r="T117" s="14">
        <f t="shared" si="26"/>
        <v>46</v>
      </c>
      <c r="U117" s="14">
        <f t="shared" si="27"/>
        <v>6.52173913043478</v>
      </c>
      <c r="V117" s="14">
        <f t="shared" si="28"/>
        <v>66.5043835606933</v>
      </c>
      <c r="W117" s="14">
        <f t="shared" si="29"/>
        <v>112</v>
      </c>
      <c r="X117" s="20">
        <f t="shared" si="32"/>
        <v>120</v>
      </c>
      <c r="Y117" s="18">
        <f t="shared" si="33"/>
        <v>0.933333333333333</v>
      </c>
    </row>
    <row r="118" ht="16.5" spans="1:25">
      <c r="A118" s="14" t="s">
        <v>627</v>
      </c>
      <c r="B118" s="14" t="s">
        <v>628</v>
      </c>
      <c r="C118" s="19" t="s">
        <v>404</v>
      </c>
      <c r="D118" s="14" t="s">
        <v>190</v>
      </c>
      <c r="E118" s="14">
        <v>70</v>
      </c>
      <c r="F118" s="21">
        <v>7.6</v>
      </c>
      <c r="G118" s="14">
        <f t="shared" si="34"/>
        <v>77.6</v>
      </c>
      <c r="H118" s="14">
        <f t="shared" si="18"/>
        <v>96.4</v>
      </c>
      <c r="I118" s="21">
        <f t="shared" si="19"/>
        <v>24.149377593361</v>
      </c>
      <c r="J118" s="17">
        <v>3.26</v>
      </c>
      <c r="K118" s="14">
        <f t="shared" si="20"/>
        <v>4.16</v>
      </c>
      <c r="L118" s="21">
        <f t="shared" si="21"/>
        <v>35.2644230769231</v>
      </c>
      <c r="M118" s="14">
        <v>0</v>
      </c>
      <c r="N118" s="14">
        <f t="shared" si="22"/>
        <v>2.25</v>
      </c>
      <c r="O118" s="21">
        <f t="shared" si="23"/>
        <v>0</v>
      </c>
      <c r="P118" s="14">
        <f t="shared" si="24"/>
        <v>35.2644230769231</v>
      </c>
      <c r="Q118" s="14">
        <v>30</v>
      </c>
      <c r="R118" s="21">
        <v>0</v>
      </c>
      <c r="S118" s="14">
        <f t="shared" si="25"/>
        <v>30</v>
      </c>
      <c r="T118" s="14">
        <f t="shared" si="26"/>
        <v>46</v>
      </c>
      <c r="U118" s="21">
        <f t="shared" si="27"/>
        <v>6.52173913043478</v>
      </c>
      <c r="V118" s="14">
        <f t="shared" si="28"/>
        <v>65.9355398007189</v>
      </c>
      <c r="W118" s="14">
        <f t="shared" si="29"/>
        <v>113</v>
      </c>
      <c r="X118" s="20">
        <f t="shared" si="32"/>
        <v>120</v>
      </c>
      <c r="Y118" s="18">
        <f t="shared" si="33"/>
        <v>0.941666666666667</v>
      </c>
    </row>
    <row r="119" ht="16.5" spans="1:25">
      <c r="A119" s="14" t="s">
        <v>629</v>
      </c>
      <c r="B119" s="14" t="s">
        <v>630</v>
      </c>
      <c r="C119" s="19" t="s">
        <v>404</v>
      </c>
      <c r="D119" s="14" t="s">
        <v>190</v>
      </c>
      <c r="E119" s="14">
        <v>70</v>
      </c>
      <c r="F119" s="14">
        <v>-5</v>
      </c>
      <c r="G119" s="14">
        <f t="shared" si="34"/>
        <v>65</v>
      </c>
      <c r="H119" s="14">
        <f t="shared" si="18"/>
        <v>96.4</v>
      </c>
      <c r="I119" s="14">
        <f t="shared" si="19"/>
        <v>20.2282157676349</v>
      </c>
      <c r="J119" s="17">
        <v>3.6</v>
      </c>
      <c r="K119" s="14">
        <f t="shared" si="20"/>
        <v>4.16</v>
      </c>
      <c r="L119" s="14">
        <f t="shared" si="21"/>
        <v>38.9423076923077</v>
      </c>
      <c r="M119" s="14">
        <v>0</v>
      </c>
      <c r="N119" s="14">
        <f t="shared" si="22"/>
        <v>2.25</v>
      </c>
      <c r="O119" s="14">
        <f t="shared" si="23"/>
        <v>0</v>
      </c>
      <c r="P119" s="14">
        <f t="shared" si="24"/>
        <v>38.9423076923077</v>
      </c>
      <c r="Q119" s="14">
        <v>30</v>
      </c>
      <c r="R119" s="14">
        <v>0</v>
      </c>
      <c r="S119" s="14">
        <f t="shared" si="25"/>
        <v>30</v>
      </c>
      <c r="T119" s="14">
        <f t="shared" si="26"/>
        <v>46</v>
      </c>
      <c r="U119" s="14">
        <f t="shared" si="27"/>
        <v>6.52173913043478</v>
      </c>
      <c r="V119" s="14">
        <f t="shared" si="28"/>
        <v>65.6922625903773</v>
      </c>
      <c r="W119" s="14">
        <f t="shared" si="29"/>
        <v>114</v>
      </c>
      <c r="X119" s="20">
        <f t="shared" si="32"/>
        <v>120</v>
      </c>
      <c r="Y119" s="18">
        <f t="shared" si="33"/>
        <v>0.95</v>
      </c>
    </row>
    <row r="120" ht="16.5" spans="1:25">
      <c r="A120" s="14" t="s">
        <v>631</v>
      </c>
      <c r="B120" s="14" t="s">
        <v>632</v>
      </c>
      <c r="C120" s="19" t="s">
        <v>404</v>
      </c>
      <c r="D120" s="14" t="s">
        <v>190</v>
      </c>
      <c r="E120" s="14">
        <v>70</v>
      </c>
      <c r="F120" s="14">
        <v>-2</v>
      </c>
      <c r="G120" s="14">
        <f t="shared" si="34"/>
        <v>68</v>
      </c>
      <c r="H120" s="14">
        <f t="shared" si="18"/>
        <v>96.4</v>
      </c>
      <c r="I120" s="14">
        <f t="shared" si="19"/>
        <v>21.1618257261411</v>
      </c>
      <c r="J120" s="17">
        <v>3.5</v>
      </c>
      <c r="K120" s="14">
        <f t="shared" si="20"/>
        <v>4.16</v>
      </c>
      <c r="L120" s="14">
        <f t="shared" si="21"/>
        <v>37.8605769230769</v>
      </c>
      <c r="M120" s="14">
        <v>0</v>
      </c>
      <c r="N120" s="14">
        <f t="shared" si="22"/>
        <v>2.25</v>
      </c>
      <c r="O120" s="14">
        <f t="shared" si="23"/>
        <v>0</v>
      </c>
      <c r="P120" s="14">
        <f t="shared" si="24"/>
        <v>37.8605769230769</v>
      </c>
      <c r="Q120" s="14">
        <v>30</v>
      </c>
      <c r="R120" s="14">
        <v>0</v>
      </c>
      <c r="S120" s="14">
        <f t="shared" si="25"/>
        <v>30</v>
      </c>
      <c r="T120" s="14">
        <f t="shared" si="26"/>
        <v>46</v>
      </c>
      <c r="U120" s="14">
        <f t="shared" si="27"/>
        <v>6.52173913043478</v>
      </c>
      <c r="V120" s="14">
        <f t="shared" si="28"/>
        <v>65.5441417796528</v>
      </c>
      <c r="W120" s="14">
        <f t="shared" si="29"/>
        <v>115</v>
      </c>
      <c r="X120" s="20">
        <f t="shared" si="32"/>
        <v>120</v>
      </c>
      <c r="Y120" s="18">
        <f t="shared" si="33"/>
        <v>0.958333333333333</v>
      </c>
    </row>
    <row r="121" ht="16.5" spans="1:25">
      <c r="A121" s="14" t="s">
        <v>633</v>
      </c>
      <c r="B121" s="14" t="s">
        <v>634</v>
      </c>
      <c r="C121" s="19" t="s">
        <v>404</v>
      </c>
      <c r="D121" s="14" t="s">
        <v>190</v>
      </c>
      <c r="E121" s="14">
        <v>70</v>
      </c>
      <c r="F121" s="21">
        <v>-2.73</v>
      </c>
      <c r="G121" s="14">
        <f t="shared" si="34"/>
        <v>67.27</v>
      </c>
      <c r="H121" s="14">
        <f t="shared" si="18"/>
        <v>96.4</v>
      </c>
      <c r="I121" s="21">
        <f t="shared" si="19"/>
        <v>20.9346473029046</v>
      </c>
      <c r="J121" s="17">
        <v>3.48</v>
      </c>
      <c r="K121" s="14">
        <f t="shared" si="20"/>
        <v>4.16</v>
      </c>
      <c r="L121" s="21">
        <f t="shared" si="21"/>
        <v>37.6442307692308</v>
      </c>
      <c r="M121" s="14">
        <v>0</v>
      </c>
      <c r="N121" s="14">
        <f t="shared" si="22"/>
        <v>2.25</v>
      </c>
      <c r="O121" s="21">
        <f t="shared" si="23"/>
        <v>0</v>
      </c>
      <c r="P121" s="14">
        <f t="shared" si="24"/>
        <v>37.6442307692308</v>
      </c>
      <c r="Q121" s="14">
        <v>30</v>
      </c>
      <c r="R121" s="21">
        <v>0</v>
      </c>
      <c r="S121" s="14">
        <f t="shared" si="25"/>
        <v>30</v>
      </c>
      <c r="T121" s="14">
        <f t="shared" si="26"/>
        <v>46</v>
      </c>
      <c r="U121" s="21">
        <f t="shared" si="27"/>
        <v>6.52173913043478</v>
      </c>
      <c r="V121" s="14">
        <f t="shared" si="28"/>
        <v>65.1006172025701</v>
      </c>
      <c r="W121" s="14">
        <f t="shared" si="29"/>
        <v>116</v>
      </c>
      <c r="X121" s="20">
        <f t="shared" si="32"/>
        <v>120</v>
      </c>
      <c r="Y121" s="18">
        <f t="shared" si="33"/>
        <v>0.966666666666667</v>
      </c>
    </row>
    <row r="122" ht="16.5" spans="1:25">
      <c r="A122" s="14" t="s">
        <v>635</v>
      </c>
      <c r="B122" s="14" t="s">
        <v>636</v>
      </c>
      <c r="C122" s="19" t="s">
        <v>404</v>
      </c>
      <c r="D122" s="14" t="s">
        <v>190</v>
      </c>
      <c r="E122" s="14">
        <v>70</v>
      </c>
      <c r="F122" s="14">
        <v>1</v>
      </c>
      <c r="G122" s="14">
        <f t="shared" si="34"/>
        <v>71</v>
      </c>
      <c r="H122" s="14">
        <f t="shared" si="18"/>
        <v>96.4</v>
      </c>
      <c r="I122" s="14">
        <f t="shared" si="19"/>
        <v>22.0954356846473</v>
      </c>
      <c r="J122" s="17">
        <v>3.34</v>
      </c>
      <c r="K122" s="14">
        <f t="shared" si="20"/>
        <v>4.16</v>
      </c>
      <c r="L122" s="14">
        <f t="shared" si="21"/>
        <v>36.1298076923077</v>
      </c>
      <c r="M122" s="14">
        <v>0</v>
      </c>
      <c r="N122" s="14">
        <f t="shared" si="22"/>
        <v>2.25</v>
      </c>
      <c r="O122" s="14">
        <f t="shared" si="23"/>
        <v>0</v>
      </c>
      <c r="P122" s="14">
        <f t="shared" si="24"/>
        <v>36.1298076923077</v>
      </c>
      <c r="Q122" s="14">
        <v>30</v>
      </c>
      <c r="R122" s="14">
        <v>0</v>
      </c>
      <c r="S122" s="14">
        <f t="shared" si="25"/>
        <v>30</v>
      </c>
      <c r="T122" s="14">
        <f t="shared" si="26"/>
        <v>46</v>
      </c>
      <c r="U122" s="14">
        <f t="shared" si="27"/>
        <v>6.52173913043478</v>
      </c>
      <c r="V122" s="14">
        <f t="shared" si="28"/>
        <v>64.7469825073898</v>
      </c>
      <c r="W122" s="14">
        <f t="shared" si="29"/>
        <v>117</v>
      </c>
      <c r="X122" s="20">
        <f t="shared" si="32"/>
        <v>120</v>
      </c>
      <c r="Y122" s="18">
        <f t="shared" si="33"/>
        <v>0.975</v>
      </c>
    </row>
    <row r="123" ht="16.5" spans="1:25">
      <c r="A123" s="14" t="s">
        <v>637</v>
      </c>
      <c r="B123" s="14" t="s">
        <v>638</v>
      </c>
      <c r="C123" s="19" t="s">
        <v>404</v>
      </c>
      <c r="D123" s="14" t="s">
        <v>190</v>
      </c>
      <c r="E123" s="14">
        <v>70</v>
      </c>
      <c r="F123" s="14">
        <v>-5</v>
      </c>
      <c r="G123" s="14">
        <f t="shared" si="34"/>
        <v>65</v>
      </c>
      <c r="H123" s="14">
        <f t="shared" si="18"/>
        <v>96.4</v>
      </c>
      <c r="I123" s="14">
        <f t="shared" si="19"/>
        <v>20.2282157676349</v>
      </c>
      <c r="J123" s="17">
        <v>3.42</v>
      </c>
      <c r="K123" s="14">
        <f t="shared" si="20"/>
        <v>4.16</v>
      </c>
      <c r="L123" s="14">
        <f t="shared" si="21"/>
        <v>36.9951923076923</v>
      </c>
      <c r="M123" s="14">
        <v>0</v>
      </c>
      <c r="N123" s="14">
        <f t="shared" si="22"/>
        <v>2.25</v>
      </c>
      <c r="O123" s="14">
        <f t="shared" si="23"/>
        <v>0</v>
      </c>
      <c r="P123" s="14">
        <f t="shared" si="24"/>
        <v>36.9951923076923</v>
      </c>
      <c r="Q123" s="14">
        <v>30</v>
      </c>
      <c r="R123" s="14">
        <v>0</v>
      </c>
      <c r="S123" s="14">
        <f t="shared" si="25"/>
        <v>30</v>
      </c>
      <c r="T123" s="14">
        <f t="shared" si="26"/>
        <v>46</v>
      </c>
      <c r="U123" s="14">
        <f t="shared" si="27"/>
        <v>6.52173913043478</v>
      </c>
      <c r="V123" s="14">
        <f t="shared" si="28"/>
        <v>63.7451472057619</v>
      </c>
      <c r="W123" s="14">
        <f t="shared" si="29"/>
        <v>118</v>
      </c>
      <c r="X123" s="20">
        <f t="shared" si="32"/>
        <v>120</v>
      </c>
      <c r="Y123" s="18">
        <f t="shared" si="33"/>
        <v>0.983333333333333</v>
      </c>
    </row>
    <row r="124" ht="16.5" spans="1:25">
      <c r="A124" s="14" t="s">
        <v>639</v>
      </c>
      <c r="B124" s="70" t="s">
        <v>640</v>
      </c>
      <c r="C124" s="19" t="s">
        <v>404</v>
      </c>
      <c r="D124" s="14" t="s">
        <v>190</v>
      </c>
      <c r="E124" s="14">
        <v>70</v>
      </c>
      <c r="F124" s="14">
        <v>-0.4</v>
      </c>
      <c r="G124" s="14">
        <f t="shared" si="34"/>
        <v>69.6</v>
      </c>
      <c r="H124" s="14">
        <f t="shared" si="18"/>
        <v>96.4</v>
      </c>
      <c r="I124" s="14">
        <f t="shared" si="19"/>
        <v>21.6597510373444</v>
      </c>
      <c r="J124" s="17">
        <v>3.26</v>
      </c>
      <c r="K124" s="14">
        <f t="shared" si="20"/>
        <v>4.16</v>
      </c>
      <c r="L124" s="14">
        <f t="shared" si="21"/>
        <v>35.2644230769231</v>
      </c>
      <c r="M124" s="14">
        <v>0</v>
      </c>
      <c r="N124" s="14">
        <f t="shared" si="22"/>
        <v>2.25</v>
      </c>
      <c r="O124" s="14">
        <f t="shared" si="23"/>
        <v>0</v>
      </c>
      <c r="P124" s="14">
        <f t="shared" si="24"/>
        <v>35.2644230769231</v>
      </c>
      <c r="Q124" s="14">
        <v>30</v>
      </c>
      <c r="R124" s="14">
        <v>0</v>
      </c>
      <c r="S124" s="14">
        <f t="shared" si="25"/>
        <v>30</v>
      </c>
      <c r="T124" s="14">
        <f t="shared" si="26"/>
        <v>46</v>
      </c>
      <c r="U124" s="14">
        <f t="shared" si="27"/>
        <v>6.52173913043478</v>
      </c>
      <c r="V124" s="14">
        <f t="shared" si="28"/>
        <v>63.4459132447023</v>
      </c>
      <c r="W124" s="14">
        <f t="shared" si="29"/>
        <v>119</v>
      </c>
      <c r="X124" s="20">
        <f t="shared" si="32"/>
        <v>120</v>
      </c>
      <c r="Y124" s="18">
        <f t="shared" si="33"/>
        <v>0.991666666666667</v>
      </c>
    </row>
    <row r="125" ht="16.5" spans="1:25">
      <c r="A125" s="14" t="s">
        <v>641</v>
      </c>
      <c r="B125" s="14" t="s">
        <v>642</v>
      </c>
      <c r="C125" s="19" t="s">
        <v>404</v>
      </c>
      <c r="D125" s="14" t="s">
        <v>190</v>
      </c>
      <c r="E125" s="14">
        <v>70</v>
      </c>
      <c r="F125" s="21">
        <v>-2</v>
      </c>
      <c r="G125" s="14">
        <f t="shared" si="34"/>
        <v>68</v>
      </c>
      <c r="H125" s="14">
        <f t="shared" si="18"/>
        <v>96.4</v>
      </c>
      <c r="I125" s="21">
        <f t="shared" si="19"/>
        <v>21.1618257261411</v>
      </c>
      <c r="J125" s="17">
        <v>3.18</v>
      </c>
      <c r="K125" s="14">
        <f t="shared" si="20"/>
        <v>4.16</v>
      </c>
      <c r="L125" s="21">
        <f t="shared" si="21"/>
        <v>34.3990384615385</v>
      </c>
      <c r="M125" s="14">
        <v>0</v>
      </c>
      <c r="N125" s="14">
        <f t="shared" si="22"/>
        <v>2.25</v>
      </c>
      <c r="O125" s="21">
        <f t="shared" si="23"/>
        <v>0</v>
      </c>
      <c r="P125" s="14">
        <f t="shared" si="24"/>
        <v>34.3990384615385</v>
      </c>
      <c r="Q125" s="14">
        <v>30</v>
      </c>
      <c r="R125" s="21">
        <v>0</v>
      </c>
      <c r="S125" s="14">
        <f t="shared" si="25"/>
        <v>30</v>
      </c>
      <c r="T125" s="14">
        <f t="shared" si="26"/>
        <v>46</v>
      </c>
      <c r="U125" s="21">
        <f t="shared" si="27"/>
        <v>6.52173913043478</v>
      </c>
      <c r="V125" s="14">
        <f t="shared" si="28"/>
        <v>62.0826033181144</v>
      </c>
      <c r="W125" s="14">
        <f t="shared" si="29"/>
        <v>120</v>
      </c>
      <c r="X125" s="20">
        <f t="shared" si="32"/>
        <v>120</v>
      </c>
      <c r="Y125" s="18">
        <f t="shared" si="33"/>
        <v>1</v>
      </c>
    </row>
  </sheetData>
  <mergeCells count="14">
    <mergeCell ref="A1:Y1"/>
    <mergeCell ref="A2:Y2"/>
    <mergeCell ref="A3:Y3"/>
    <mergeCell ref="E4:I4"/>
    <mergeCell ref="J4:P4"/>
    <mergeCell ref="Q4:U4"/>
    <mergeCell ref="A4:A5"/>
    <mergeCell ref="B4:B5"/>
    <mergeCell ref="C4:C5"/>
    <mergeCell ref="D4:D5"/>
    <mergeCell ref="V4:V5"/>
    <mergeCell ref="W4:W5"/>
    <mergeCell ref="X4:X5"/>
    <mergeCell ref="Y4:Y5"/>
  </mergeCells>
  <pageMargins left="0.75" right="0.75" top="1" bottom="1" header="0.5" footer="0.5"/>
  <headerFooter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6"/>
  <sheetViews>
    <sheetView zoomScale="70" zoomScaleNormal="70" workbookViewId="0">
      <selection activeCell="AB31" sqref="AB31"/>
    </sheetView>
  </sheetViews>
  <sheetFormatPr defaultColWidth="9.23333333333333" defaultRowHeight="13.5"/>
  <cols>
    <col min="1" max="1" width="7.13333333333333" customWidth="1"/>
    <col min="2" max="2" width="12.6333333333333" customWidth="1"/>
    <col min="3" max="3" width="16" customWidth="1"/>
    <col min="4" max="4" width="16.8833333333333" customWidth="1"/>
    <col min="5" max="8" width="8.13333333333333" customWidth="1"/>
    <col min="9" max="9" width="12.6333333333333" customWidth="1"/>
    <col min="10" max="11" width="8.13333333333333" customWidth="1"/>
    <col min="12" max="12" width="12.6333333333333" customWidth="1"/>
    <col min="13" max="15" width="8.13333333333333" customWidth="1"/>
    <col min="16" max="16" width="12.6333333333333" customWidth="1"/>
    <col min="17" max="17" width="8.13333333333333" customWidth="1"/>
    <col min="18" max="18" width="6.38333333333333" customWidth="1"/>
    <col min="19" max="20" width="8.13333333333333" customWidth="1"/>
    <col min="21" max="21" width="13.75" customWidth="1"/>
    <col min="22" max="22" width="12.6333333333333" customWidth="1"/>
    <col min="23" max="25" width="10" customWidth="1"/>
  </cols>
  <sheetData>
    <row r="1" ht="24.75" spans="1:25">
      <c r="A1" s="1" t="s">
        <v>401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20.25" spans="1:2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2.5" spans="1: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ht="15" spans="1:25">
      <c r="A4" s="7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10"/>
      <c r="G4" s="10"/>
      <c r="H4" s="10"/>
      <c r="I4" s="15"/>
      <c r="J4" s="13" t="s">
        <v>8</v>
      </c>
      <c r="K4" s="13"/>
      <c r="L4" s="13"/>
      <c r="M4" s="13"/>
      <c r="N4" s="13"/>
      <c r="O4" s="13"/>
      <c r="P4" s="13"/>
      <c r="Q4" s="13" t="s">
        <v>9</v>
      </c>
      <c r="R4" s="13"/>
      <c r="S4" s="13"/>
      <c r="T4" s="13"/>
      <c r="U4" s="13"/>
      <c r="V4" s="8" t="s">
        <v>10</v>
      </c>
      <c r="W4" s="8" t="s">
        <v>11</v>
      </c>
      <c r="X4" s="8" t="s">
        <v>12</v>
      </c>
      <c r="Y4" s="8" t="s">
        <v>13</v>
      </c>
    </row>
    <row r="5" ht="75" spans="1:25">
      <c r="A5" s="11"/>
      <c r="B5" s="12"/>
      <c r="C5" s="12"/>
      <c r="D5" s="12"/>
      <c r="E5" s="13" t="s">
        <v>14</v>
      </c>
      <c r="F5" s="13" t="s">
        <v>15</v>
      </c>
      <c r="G5" s="13" t="s">
        <v>16</v>
      </c>
      <c r="H5" s="13" t="s">
        <v>17</v>
      </c>
      <c r="I5" s="16" t="s">
        <v>18</v>
      </c>
      <c r="J5" s="13" t="s">
        <v>66</v>
      </c>
      <c r="K5" s="13" t="s">
        <v>67</v>
      </c>
      <c r="L5" s="13" t="s">
        <v>68</v>
      </c>
      <c r="M5" s="13" t="s">
        <v>21</v>
      </c>
      <c r="N5" s="13" t="s">
        <v>22</v>
      </c>
      <c r="O5" s="13" t="s">
        <v>69</v>
      </c>
      <c r="P5" s="16" t="s">
        <v>23</v>
      </c>
      <c r="Q5" s="13" t="s">
        <v>24</v>
      </c>
      <c r="R5" s="13" t="s">
        <v>25</v>
      </c>
      <c r="S5" s="13" t="s">
        <v>26</v>
      </c>
      <c r="T5" s="13" t="s">
        <v>27</v>
      </c>
      <c r="U5" s="16" t="s">
        <v>28</v>
      </c>
      <c r="V5" s="12"/>
      <c r="W5" s="12"/>
      <c r="X5" s="12"/>
      <c r="Y5" s="12"/>
    </row>
    <row r="6" ht="16.8" customHeight="1" spans="1:25">
      <c r="A6" s="14" t="s">
        <v>643</v>
      </c>
      <c r="B6" s="14" t="s">
        <v>644</v>
      </c>
      <c r="C6" s="14" t="s">
        <v>404</v>
      </c>
      <c r="D6" s="14" t="s">
        <v>32</v>
      </c>
      <c r="E6" s="14">
        <v>70</v>
      </c>
      <c r="F6" s="14">
        <v>27</v>
      </c>
      <c r="G6" s="14">
        <f t="shared" ref="G6:G56" si="0">SUM(E6:F6)</f>
        <v>97</v>
      </c>
      <c r="H6" s="14">
        <f t="shared" ref="H6:H56" si="1">MAX(G$6:G$125)</f>
        <v>97</v>
      </c>
      <c r="I6" s="14">
        <f t="shared" ref="I6:I56" si="2">(G6/H6)*30</f>
        <v>30</v>
      </c>
      <c r="J6" s="17">
        <v>4.09</v>
      </c>
      <c r="K6" s="14">
        <f t="shared" ref="K6:K56" si="3">MAX(J$6:J$125)</f>
        <v>4.09</v>
      </c>
      <c r="L6" s="14">
        <f t="shared" ref="L6:L56" si="4">(J6/K6)*45</f>
        <v>45</v>
      </c>
      <c r="M6" s="14">
        <v>2.5</v>
      </c>
      <c r="N6" s="14">
        <f t="shared" ref="N6:N56" si="5">MAX(M$6:M$125)</f>
        <v>2.5</v>
      </c>
      <c r="O6" s="14">
        <f t="shared" ref="O6:O56" si="6">(M6/N6)*15</f>
        <v>15</v>
      </c>
      <c r="P6" s="14">
        <f t="shared" ref="P6:P56" si="7">L6+O6</f>
        <v>60</v>
      </c>
      <c r="Q6" s="14">
        <v>30</v>
      </c>
      <c r="R6" s="14">
        <v>9.7</v>
      </c>
      <c r="S6" s="14">
        <f t="shared" ref="S6:S56" si="8">SUM(Q6:R6)</f>
        <v>39.7</v>
      </c>
      <c r="T6" s="14">
        <f t="shared" ref="T6:T56" si="9">MAX(S$6:S$125)</f>
        <v>39.7</v>
      </c>
      <c r="U6" s="14">
        <f t="shared" ref="U6:U56" si="10">(S6/T6)*10</f>
        <v>10</v>
      </c>
      <c r="V6" s="14">
        <f t="shared" ref="V6:V56" si="11">I6+P6+U6</f>
        <v>100</v>
      </c>
      <c r="W6" s="14">
        <f t="shared" ref="W6:W56" si="12">RANK(V6,V$6:V$56)</f>
        <v>1</v>
      </c>
      <c r="X6" s="14">
        <f>MAX(W6:W56)</f>
        <v>51</v>
      </c>
      <c r="Y6" s="18">
        <f>W6/X6</f>
        <v>0.0196078431372549</v>
      </c>
    </row>
    <row r="7" ht="16.8" customHeight="1" spans="1:25">
      <c r="A7" s="14" t="s">
        <v>645</v>
      </c>
      <c r="B7" s="14" t="s">
        <v>646</v>
      </c>
      <c r="C7" s="14" t="s">
        <v>404</v>
      </c>
      <c r="D7" s="14" t="s">
        <v>32</v>
      </c>
      <c r="E7" s="14">
        <v>70</v>
      </c>
      <c r="F7" s="14">
        <v>26</v>
      </c>
      <c r="G7" s="14">
        <f t="shared" si="0"/>
        <v>96</v>
      </c>
      <c r="H7" s="14">
        <f t="shared" si="1"/>
        <v>97</v>
      </c>
      <c r="I7" s="14">
        <f t="shared" si="2"/>
        <v>29.6907216494845</v>
      </c>
      <c r="J7" s="17">
        <v>3.77</v>
      </c>
      <c r="K7" s="14">
        <f t="shared" si="3"/>
        <v>4.09</v>
      </c>
      <c r="L7" s="14">
        <f t="shared" si="4"/>
        <v>41.479217603912</v>
      </c>
      <c r="M7" s="14">
        <v>0</v>
      </c>
      <c r="N7" s="14">
        <f t="shared" si="5"/>
        <v>2.5</v>
      </c>
      <c r="O7" s="14">
        <f t="shared" si="6"/>
        <v>0</v>
      </c>
      <c r="P7" s="14">
        <f t="shared" si="7"/>
        <v>41.479217603912</v>
      </c>
      <c r="Q7" s="14">
        <v>30</v>
      </c>
      <c r="R7" s="14">
        <v>4.93</v>
      </c>
      <c r="S7" s="14">
        <f t="shared" si="8"/>
        <v>34.93</v>
      </c>
      <c r="T7" s="14">
        <f t="shared" si="9"/>
        <v>39.7</v>
      </c>
      <c r="U7" s="14">
        <f t="shared" si="10"/>
        <v>8.7984886649874</v>
      </c>
      <c r="V7" s="14">
        <f t="shared" si="11"/>
        <v>79.9684279183839</v>
      </c>
      <c r="W7" s="14">
        <f t="shared" si="12"/>
        <v>2</v>
      </c>
      <c r="X7" s="14">
        <f t="shared" ref="X7:X38" si="13">MAX(W7:W57)</f>
        <v>51</v>
      </c>
      <c r="Y7" s="18">
        <f t="shared" ref="Y7:Y38" si="14">W7/X7</f>
        <v>0.0392156862745098</v>
      </c>
    </row>
    <row r="8" ht="16.8" customHeight="1" spans="1:25">
      <c r="A8" s="14" t="s">
        <v>647</v>
      </c>
      <c r="B8" s="14" t="s">
        <v>648</v>
      </c>
      <c r="C8" s="14" t="s">
        <v>404</v>
      </c>
      <c r="D8" s="14" t="s">
        <v>32</v>
      </c>
      <c r="E8" s="14">
        <v>70</v>
      </c>
      <c r="F8" s="14">
        <v>21</v>
      </c>
      <c r="G8" s="14">
        <f t="shared" si="0"/>
        <v>91</v>
      </c>
      <c r="H8" s="14">
        <f t="shared" si="1"/>
        <v>97</v>
      </c>
      <c r="I8" s="14">
        <f t="shared" si="2"/>
        <v>28.1443298969072</v>
      </c>
      <c r="J8" s="17">
        <v>3.73</v>
      </c>
      <c r="K8" s="14">
        <f t="shared" si="3"/>
        <v>4.09</v>
      </c>
      <c r="L8" s="14">
        <f t="shared" si="4"/>
        <v>41.039119804401</v>
      </c>
      <c r="M8" s="14">
        <v>0</v>
      </c>
      <c r="N8" s="14">
        <f t="shared" si="5"/>
        <v>2.5</v>
      </c>
      <c r="O8" s="14">
        <f t="shared" si="6"/>
        <v>0</v>
      </c>
      <c r="P8" s="14">
        <f t="shared" si="7"/>
        <v>41.039119804401</v>
      </c>
      <c r="Q8" s="14">
        <v>30</v>
      </c>
      <c r="R8" s="14">
        <v>0</v>
      </c>
      <c r="S8" s="14">
        <f t="shared" si="8"/>
        <v>30</v>
      </c>
      <c r="T8" s="14">
        <f t="shared" si="9"/>
        <v>39.7</v>
      </c>
      <c r="U8" s="14">
        <f t="shared" si="10"/>
        <v>7.55667506297229</v>
      </c>
      <c r="V8" s="14">
        <f t="shared" si="11"/>
        <v>76.7401247642805</v>
      </c>
      <c r="W8" s="14">
        <f t="shared" si="12"/>
        <v>3</v>
      </c>
      <c r="X8" s="14">
        <f t="shared" si="13"/>
        <v>51</v>
      </c>
      <c r="Y8" s="18">
        <f t="shared" si="14"/>
        <v>0.0588235294117647</v>
      </c>
    </row>
    <row r="9" ht="16.8" customHeight="1" spans="1:25">
      <c r="A9" s="14" t="s">
        <v>649</v>
      </c>
      <c r="B9" s="14" t="s">
        <v>650</v>
      </c>
      <c r="C9" s="14" t="s">
        <v>404</v>
      </c>
      <c r="D9" s="14" t="s">
        <v>32</v>
      </c>
      <c r="E9" s="14">
        <v>69</v>
      </c>
      <c r="F9" s="14">
        <v>24</v>
      </c>
      <c r="G9" s="14">
        <f t="shared" si="0"/>
        <v>93</v>
      </c>
      <c r="H9" s="14">
        <f t="shared" si="1"/>
        <v>97</v>
      </c>
      <c r="I9" s="14">
        <f t="shared" si="2"/>
        <v>28.7628865979381</v>
      </c>
      <c r="J9" s="17">
        <v>3.54</v>
      </c>
      <c r="K9" s="14">
        <f t="shared" si="3"/>
        <v>4.09</v>
      </c>
      <c r="L9" s="14">
        <f t="shared" si="4"/>
        <v>38.9486552567237</v>
      </c>
      <c r="M9" s="14">
        <v>0</v>
      </c>
      <c r="N9" s="14">
        <f t="shared" si="5"/>
        <v>2.5</v>
      </c>
      <c r="O9" s="14">
        <f t="shared" si="6"/>
        <v>0</v>
      </c>
      <c r="P9" s="14">
        <f t="shared" si="7"/>
        <v>38.9486552567237</v>
      </c>
      <c r="Q9" s="14">
        <v>30</v>
      </c>
      <c r="R9" s="14">
        <v>5.32</v>
      </c>
      <c r="S9" s="14">
        <f t="shared" si="8"/>
        <v>35.32</v>
      </c>
      <c r="T9" s="14">
        <f t="shared" si="9"/>
        <v>39.7</v>
      </c>
      <c r="U9" s="14">
        <f t="shared" si="10"/>
        <v>8.89672544080604</v>
      </c>
      <c r="V9" s="14">
        <f t="shared" si="11"/>
        <v>76.6082672954679</v>
      </c>
      <c r="W9" s="14">
        <f t="shared" si="12"/>
        <v>4</v>
      </c>
      <c r="X9" s="14">
        <f t="shared" si="13"/>
        <v>51</v>
      </c>
      <c r="Y9" s="18">
        <f t="shared" si="14"/>
        <v>0.0784313725490196</v>
      </c>
    </row>
    <row r="10" ht="16.8" customHeight="1" spans="1:25">
      <c r="A10" s="14" t="s">
        <v>651</v>
      </c>
      <c r="B10" s="70" t="s">
        <v>652</v>
      </c>
      <c r="C10" s="14" t="s">
        <v>404</v>
      </c>
      <c r="D10" s="14" t="s">
        <v>32</v>
      </c>
      <c r="E10" s="14">
        <v>70</v>
      </c>
      <c r="F10" s="14">
        <v>14.9</v>
      </c>
      <c r="G10" s="14">
        <f t="shared" si="0"/>
        <v>84.9</v>
      </c>
      <c r="H10" s="14">
        <f t="shared" si="1"/>
        <v>97</v>
      </c>
      <c r="I10" s="14">
        <f t="shared" si="2"/>
        <v>26.2577319587629</v>
      </c>
      <c r="J10" s="17">
        <v>3.88</v>
      </c>
      <c r="K10" s="14">
        <f t="shared" si="3"/>
        <v>4.09</v>
      </c>
      <c r="L10" s="14">
        <f t="shared" si="4"/>
        <v>42.6894865525672</v>
      </c>
      <c r="M10" s="14">
        <v>0</v>
      </c>
      <c r="N10" s="14">
        <f t="shared" si="5"/>
        <v>2.5</v>
      </c>
      <c r="O10" s="14">
        <f t="shared" si="6"/>
        <v>0</v>
      </c>
      <c r="P10" s="14">
        <f t="shared" si="7"/>
        <v>42.6894865525672</v>
      </c>
      <c r="Q10" s="14">
        <v>30</v>
      </c>
      <c r="R10" s="14">
        <v>0</v>
      </c>
      <c r="S10" s="14">
        <f t="shared" si="8"/>
        <v>30</v>
      </c>
      <c r="T10" s="14">
        <f t="shared" si="9"/>
        <v>39.7</v>
      </c>
      <c r="U10" s="14">
        <f t="shared" si="10"/>
        <v>7.55667506297229</v>
      </c>
      <c r="V10" s="14">
        <f t="shared" si="11"/>
        <v>76.5038935743024</v>
      </c>
      <c r="W10" s="14">
        <f t="shared" si="12"/>
        <v>5</v>
      </c>
      <c r="X10" s="14">
        <f t="shared" si="13"/>
        <v>51</v>
      </c>
      <c r="Y10" s="18">
        <f t="shared" si="14"/>
        <v>0.0980392156862745</v>
      </c>
    </row>
    <row r="11" ht="16.8" customHeight="1" spans="1:25">
      <c r="A11" s="14" t="s">
        <v>653</v>
      </c>
      <c r="B11" s="70" t="s">
        <v>654</v>
      </c>
      <c r="C11" s="14" t="s">
        <v>404</v>
      </c>
      <c r="D11" s="14" t="s">
        <v>32</v>
      </c>
      <c r="E11" s="14">
        <v>70</v>
      </c>
      <c r="F11" s="14">
        <v>16.5</v>
      </c>
      <c r="G11" s="14">
        <f t="shared" si="0"/>
        <v>86.5</v>
      </c>
      <c r="H11" s="14">
        <f t="shared" si="1"/>
        <v>97</v>
      </c>
      <c r="I11" s="14">
        <f t="shared" si="2"/>
        <v>26.7525773195876</v>
      </c>
      <c r="J11" s="17">
        <v>3.73</v>
      </c>
      <c r="K11" s="14">
        <f t="shared" si="3"/>
        <v>4.09</v>
      </c>
      <c r="L11" s="14">
        <f t="shared" si="4"/>
        <v>41.039119804401</v>
      </c>
      <c r="M11" s="14">
        <v>0</v>
      </c>
      <c r="N11" s="14">
        <f t="shared" si="5"/>
        <v>2.5</v>
      </c>
      <c r="O11" s="14">
        <f t="shared" si="6"/>
        <v>0</v>
      </c>
      <c r="P11" s="14">
        <f t="shared" si="7"/>
        <v>41.039119804401</v>
      </c>
      <c r="Q11" s="14">
        <v>30</v>
      </c>
      <c r="R11" s="14">
        <v>0</v>
      </c>
      <c r="S11" s="14">
        <f t="shared" si="8"/>
        <v>30</v>
      </c>
      <c r="T11" s="14">
        <f t="shared" si="9"/>
        <v>39.7</v>
      </c>
      <c r="U11" s="14">
        <f t="shared" si="10"/>
        <v>7.55667506297229</v>
      </c>
      <c r="V11" s="14">
        <f t="shared" si="11"/>
        <v>75.3483721869609</v>
      </c>
      <c r="W11" s="14">
        <f t="shared" si="12"/>
        <v>6</v>
      </c>
      <c r="X11" s="14">
        <f t="shared" si="13"/>
        <v>51</v>
      </c>
      <c r="Y11" s="18">
        <f t="shared" si="14"/>
        <v>0.117647058823529</v>
      </c>
    </row>
    <row r="12" ht="16.8" customHeight="1" spans="1:25">
      <c r="A12" s="14" t="s">
        <v>655</v>
      </c>
      <c r="B12" s="14" t="s">
        <v>656</v>
      </c>
      <c r="C12" s="14" t="s">
        <v>404</v>
      </c>
      <c r="D12" s="14" t="s">
        <v>32</v>
      </c>
      <c r="E12" s="14">
        <v>70</v>
      </c>
      <c r="F12" s="14">
        <v>12.4</v>
      </c>
      <c r="G12" s="14">
        <f t="shared" si="0"/>
        <v>82.4</v>
      </c>
      <c r="H12" s="14">
        <f t="shared" si="1"/>
        <v>97</v>
      </c>
      <c r="I12" s="14">
        <f t="shared" si="2"/>
        <v>25.4845360824742</v>
      </c>
      <c r="J12" s="17">
        <v>3.82</v>
      </c>
      <c r="K12" s="14">
        <f t="shared" si="3"/>
        <v>4.09</v>
      </c>
      <c r="L12" s="14">
        <f t="shared" si="4"/>
        <v>42.0293398533007</v>
      </c>
      <c r="M12" s="14">
        <v>0</v>
      </c>
      <c r="N12" s="14">
        <f t="shared" si="5"/>
        <v>2.5</v>
      </c>
      <c r="O12" s="14">
        <f t="shared" si="6"/>
        <v>0</v>
      </c>
      <c r="P12" s="14">
        <f t="shared" si="7"/>
        <v>42.0293398533007</v>
      </c>
      <c r="Q12" s="14">
        <v>30</v>
      </c>
      <c r="R12" s="14">
        <v>0.6</v>
      </c>
      <c r="S12" s="14">
        <f t="shared" si="8"/>
        <v>30.6</v>
      </c>
      <c r="T12" s="14">
        <f t="shared" si="9"/>
        <v>39.7</v>
      </c>
      <c r="U12" s="14">
        <f t="shared" si="10"/>
        <v>7.70780856423174</v>
      </c>
      <c r="V12" s="14">
        <f t="shared" si="11"/>
        <v>75.2216845000067</v>
      </c>
      <c r="W12" s="14">
        <f t="shared" si="12"/>
        <v>7</v>
      </c>
      <c r="X12" s="14">
        <f t="shared" si="13"/>
        <v>51</v>
      </c>
      <c r="Y12" s="18">
        <f t="shared" si="14"/>
        <v>0.137254901960784</v>
      </c>
    </row>
    <row r="13" ht="16.8" customHeight="1" spans="1:25">
      <c r="A13" s="14" t="s">
        <v>657</v>
      </c>
      <c r="B13" s="14" t="s">
        <v>658</v>
      </c>
      <c r="C13" s="14" t="s">
        <v>404</v>
      </c>
      <c r="D13" s="14" t="s">
        <v>32</v>
      </c>
      <c r="E13" s="14">
        <v>69</v>
      </c>
      <c r="F13" s="14">
        <v>12</v>
      </c>
      <c r="G13" s="14">
        <f t="shared" si="0"/>
        <v>81</v>
      </c>
      <c r="H13" s="14">
        <f t="shared" si="1"/>
        <v>97</v>
      </c>
      <c r="I13" s="14">
        <f t="shared" si="2"/>
        <v>25.0515463917526</v>
      </c>
      <c r="J13" s="17">
        <v>3.68</v>
      </c>
      <c r="K13" s="14">
        <f t="shared" si="3"/>
        <v>4.09</v>
      </c>
      <c r="L13" s="14">
        <f t="shared" si="4"/>
        <v>40.4889975550122</v>
      </c>
      <c r="M13" s="14">
        <v>0</v>
      </c>
      <c r="N13" s="14">
        <f t="shared" si="5"/>
        <v>2.5</v>
      </c>
      <c r="O13" s="14">
        <f t="shared" si="6"/>
        <v>0</v>
      </c>
      <c r="P13" s="14">
        <f t="shared" si="7"/>
        <v>40.4889975550122</v>
      </c>
      <c r="Q13" s="14">
        <v>30</v>
      </c>
      <c r="R13" s="14">
        <v>0</v>
      </c>
      <c r="S13" s="14">
        <f t="shared" si="8"/>
        <v>30</v>
      </c>
      <c r="T13" s="14">
        <f t="shared" si="9"/>
        <v>39.7</v>
      </c>
      <c r="U13" s="14">
        <f t="shared" si="10"/>
        <v>7.55667506297229</v>
      </c>
      <c r="V13" s="14">
        <f t="shared" si="11"/>
        <v>73.0972190097371</v>
      </c>
      <c r="W13" s="14">
        <f t="shared" si="12"/>
        <v>8</v>
      </c>
      <c r="X13" s="14">
        <f t="shared" si="13"/>
        <v>51</v>
      </c>
      <c r="Y13" s="18">
        <f t="shared" si="14"/>
        <v>0.156862745098039</v>
      </c>
    </row>
    <row r="14" ht="16.8" customHeight="1" spans="1:25">
      <c r="A14" s="14" t="s">
        <v>659</v>
      </c>
      <c r="B14" s="14" t="s">
        <v>660</v>
      </c>
      <c r="C14" s="14" t="s">
        <v>404</v>
      </c>
      <c r="D14" s="14" t="s">
        <v>32</v>
      </c>
      <c r="E14" s="14">
        <v>70</v>
      </c>
      <c r="F14" s="14">
        <v>10.6</v>
      </c>
      <c r="G14" s="14">
        <f t="shared" si="0"/>
        <v>80.6</v>
      </c>
      <c r="H14" s="14">
        <f t="shared" si="1"/>
        <v>97</v>
      </c>
      <c r="I14" s="14">
        <f t="shared" si="2"/>
        <v>24.9278350515464</v>
      </c>
      <c r="J14" s="17">
        <v>3.66</v>
      </c>
      <c r="K14" s="14">
        <f t="shared" si="3"/>
        <v>4.09</v>
      </c>
      <c r="L14" s="14">
        <f t="shared" si="4"/>
        <v>40.2689486552567</v>
      </c>
      <c r="M14" s="14">
        <v>0</v>
      </c>
      <c r="N14" s="14">
        <f t="shared" si="5"/>
        <v>2.5</v>
      </c>
      <c r="O14" s="14">
        <f t="shared" si="6"/>
        <v>0</v>
      </c>
      <c r="P14" s="14">
        <f t="shared" si="7"/>
        <v>40.2689486552567</v>
      </c>
      <c r="Q14" s="14">
        <v>30</v>
      </c>
      <c r="R14" s="14">
        <v>0.1</v>
      </c>
      <c r="S14" s="14">
        <f t="shared" si="8"/>
        <v>30.1</v>
      </c>
      <c r="T14" s="14">
        <f t="shared" si="9"/>
        <v>39.7</v>
      </c>
      <c r="U14" s="14">
        <f t="shared" si="10"/>
        <v>7.58186397984887</v>
      </c>
      <c r="V14" s="14">
        <f t="shared" si="11"/>
        <v>72.778647686652</v>
      </c>
      <c r="W14" s="14">
        <f t="shared" si="12"/>
        <v>9</v>
      </c>
      <c r="X14" s="14">
        <f t="shared" si="13"/>
        <v>51</v>
      </c>
      <c r="Y14" s="18">
        <f t="shared" si="14"/>
        <v>0.176470588235294</v>
      </c>
    </row>
    <row r="15" ht="16.8" customHeight="1" spans="1:25">
      <c r="A15" s="14" t="s">
        <v>661</v>
      </c>
      <c r="B15" s="14" t="s">
        <v>662</v>
      </c>
      <c r="C15" s="14" t="s">
        <v>404</v>
      </c>
      <c r="D15" s="14" t="s">
        <v>32</v>
      </c>
      <c r="E15" s="14">
        <v>70</v>
      </c>
      <c r="F15" s="14">
        <v>12</v>
      </c>
      <c r="G15" s="14">
        <f t="shared" si="0"/>
        <v>82</v>
      </c>
      <c r="H15" s="14">
        <f t="shared" si="1"/>
        <v>97</v>
      </c>
      <c r="I15" s="14">
        <f t="shared" si="2"/>
        <v>25.360824742268</v>
      </c>
      <c r="J15" s="17">
        <v>3.48</v>
      </c>
      <c r="K15" s="14">
        <f t="shared" si="3"/>
        <v>4.09</v>
      </c>
      <c r="L15" s="14">
        <f t="shared" si="4"/>
        <v>38.2885085574572</v>
      </c>
      <c r="M15" s="14">
        <v>0</v>
      </c>
      <c r="N15" s="14">
        <f t="shared" si="5"/>
        <v>2.5</v>
      </c>
      <c r="O15" s="14">
        <f t="shared" si="6"/>
        <v>0</v>
      </c>
      <c r="P15" s="14">
        <f t="shared" si="7"/>
        <v>38.2885085574572</v>
      </c>
      <c r="Q15" s="14">
        <v>30</v>
      </c>
      <c r="R15" s="14">
        <v>6.07</v>
      </c>
      <c r="S15" s="14">
        <f t="shared" si="8"/>
        <v>36.07</v>
      </c>
      <c r="T15" s="14">
        <f t="shared" si="9"/>
        <v>39.7</v>
      </c>
      <c r="U15" s="14">
        <f t="shared" si="10"/>
        <v>9.08564231738035</v>
      </c>
      <c r="V15" s="14">
        <f t="shared" si="11"/>
        <v>72.7349756171056</v>
      </c>
      <c r="W15" s="14">
        <f t="shared" si="12"/>
        <v>10</v>
      </c>
      <c r="X15" s="14">
        <f t="shared" si="13"/>
        <v>51</v>
      </c>
      <c r="Y15" s="18">
        <f t="shared" si="14"/>
        <v>0.196078431372549</v>
      </c>
    </row>
    <row r="16" ht="16.8" customHeight="1" spans="1:25">
      <c r="A16" s="14" t="s">
        <v>663</v>
      </c>
      <c r="B16" s="70" t="s">
        <v>664</v>
      </c>
      <c r="C16" s="14" t="s">
        <v>404</v>
      </c>
      <c r="D16" s="14" t="s">
        <v>32</v>
      </c>
      <c r="E16" s="14">
        <v>70</v>
      </c>
      <c r="F16" s="14">
        <v>3.4</v>
      </c>
      <c r="G16" s="14">
        <f t="shared" si="0"/>
        <v>73.4</v>
      </c>
      <c r="H16" s="14">
        <f t="shared" si="1"/>
        <v>97</v>
      </c>
      <c r="I16" s="14">
        <f t="shared" si="2"/>
        <v>22.7010309278351</v>
      </c>
      <c r="J16" s="17">
        <v>3.84</v>
      </c>
      <c r="K16" s="14">
        <f t="shared" si="3"/>
        <v>4.09</v>
      </c>
      <c r="L16" s="14">
        <f t="shared" si="4"/>
        <v>42.2493887530562</v>
      </c>
      <c r="M16" s="14">
        <v>0</v>
      </c>
      <c r="N16" s="14">
        <f t="shared" si="5"/>
        <v>2.5</v>
      </c>
      <c r="O16" s="14">
        <f t="shared" si="6"/>
        <v>0</v>
      </c>
      <c r="P16" s="14">
        <f t="shared" si="7"/>
        <v>42.2493887530562</v>
      </c>
      <c r="Q16" s="14">
        <v>30</v>
      </c>
      <c r="R16" s="14">
        <v>0</v>
      </c>
      <c r="S16" s="14">
        <f t="shared" si="8"/>
        <v>30</v>
      </c>
      <c r="T16" s="14">
        <f t="shared" si="9"/>
        <v>39.7</v>
      </c>
      <c r="U16" s="14">
        <f t="shared" si="10"/>
        <v>7.55667506297229</v>
      </c>
      <c r="V16" s="14">
        <f t="shared" si="11"/>
        <v>72.5070947438636</v>
      </c>
      <c r="W16" s="14">
        <f t="shared" si="12"/>
        <v>11</v>
      </c>
      <c r="X16" s="14">
        <f t="shared" si="13"/>
        <v>51</v>
      </c>
      <c r="Y16" s="18">
        <f t="shared" si="14"/>
        <v>0.215686274509804</v>
      </c>
    </row>
    <row r="17" ht="16.8" customHeight="1" spans="1:25">
      <c r="A17" s="14" t="s">
        <v>665</v>
      </c>
      <c r="B17" s="14" t="s">
        <v>666</v>
      </c>
      <c r="C17" s="14" t="s">
        <v>404</v>
      </c>
      <c r="D17" s="14" t="s">
        <v>32</v>
      </c>
      <c r="E17" s="14">
        <v>70</v>
      </c>
      <c r="F17" s="14">
        <v>13.6</v>
      </c>
      <c r="G17" s="14">
        <f t="shared" si="0"/>
        <v>83.6</v>
      </c>
      <c r="H17" s="14">
        <f t="shared" si="1"/>
        <v>97</v>
      </c>
      <c r="I17" s="14">
        <f t="shared" si="2"/>
        <v>25.8556701030928</v>
      </c>
      <c r="J17" s="17">
        <v>3.45</v>
      </c>
      <c r="K17" s="14">
        <f t="shared" si="3"/>
        <v>4.09</v>
      </c>
      <c r="L17" s="14">
        <f t="shared" si="4"/>
        <v>37.958435207824</v>
      </c>
      <c r="M17" s="14">
        <v>0</v>
      </c>
      <c r="N17" s="14">
        <f t="shared" si="5"/>
        <v>2.5</v>
      </c>
      <c r="O17" s="14">
        <f t="shared" si="6"/>
        <v>0</v>
      </c>
      <c r="P17" s="14">
        <f t="shared" si="7"/>
        <v>37.958435207824</v>
      </c>
      <c r="Q17" s="14">
        <v>30</v>
      </c>
      <c r="R17" s="14">
        <v>3.85</v>
      </c>
      <c r="S17" s="14">
        <f t="shared" si="8"/>
        <v>33.85</v>
      </c>
      <c r="T17" s="14">
        <f t="shared" si="9"/>
        <v>39.7</v>
      </c>
      <c r="U17" s="14">
        <f t="shared" si="10"/>
        <v>8.5264483627204</v>
      </c>
      <c r="V17" s="14">
        <f t="shared" si="11"/>
        <v>72.3405536736371</v>
      </c>
      <c r="W17" s="14">
        <f t="shared" si="12"/>
        <v>12</v>
      </c>
      <c r="X17" s="14">
        <f t="shared" si="13"/>
        <v>51</v>
      </c>
      <c r="Y17" s="18">
        <f t="shared" si="14"/>
        <v>0.235294117647059</v>
      </c>
    </row>
    <row r="18" ht="16.8" customHeight="1" spans="1:25">
      <c r="A18" s="14" t="s">
        <v>667</v>
      </c>
      <c r="B18" s="14" t="s">
        <v>668</v>
      </c>
      <c r="C18" s="14" t="s">
        <v>404</v>
      </c>
      <c r="D18" s="14" t="s">
        <v>32</v>
      </c>
      <c r="E18" s="14">
        <v>70</v>
      </c>
      <c r="F18" s="14">
        <v>8</v>
      </c>
      <c r="G18" s="14">
        <f t="shared" si="0"/>
        <v>78</v>
      </c>
      <c r="H18" s="14">
        <f t="shared" si="1"/>
        <v>97</v>
      </c>
      <c r="I18" s="14">
        <f t="shared" si="2"/>
        <v>24.1237113402062</v>
      </c>
      <c r="J18" s="17">
        <v>3.66</v>
      </c>
      <c r="K18" s="14">
        <f t="shared" si="3"/>
        <v>4.09</v>
      </c>
      <c r="L18" s="14">
        <f t="shared" si="4"/>
        <v>40.2689486552567</v>
      </c>
      <c r="M18" s="14">
        <v>0</v>
      </c>
      <c r="N18" s="14">
        <f t="shared" si="5"/>
        <v>2.5</v>
      </c>
      <c r="O18" s="14">
        <f t="shared" si="6"/>
        <v>0</v>
      </c>
      <c r="P18" s="14">
        <f t="shared" si="7"/>
        <v>40.2689486552567</v>
      </c>
      <c r="Q18" s="14">
        <v>30</v>
      </c>
      <c r="R18" s="14">
        <v>0.1</v>
      </c>
      <c r="S18" s="14">
        <f t="shared" si="8"/>
        <v>30.1</v>
      </c>
      <c r="T18" s="14">
        <f t="shared" si="9"/>
        <v>39.7</v>
      </c>
      <c r="U18" s="14">
        <f t="shared" si="10"/>
        <v>7.58186397984887</v>
      </c>
      <c r="V18" s="14">
        <f t="shared" si="11"/>
        <v>71.9745239753118</v>
      </c>
      <c r="W18" s="14">
        <f t="shared" si="12"/>
        <v>13</v>
      </c>
      <c r="X18" s="14">
        <f t="shared" si="13"/>
        <v>51</v>
      </c>
      <c r="Y18" s="18">
        <f t="shared" si="14"/>
        <v>0.254901960784314</v>
      </c>
    </row>
    <row r="19" ht="16.8" customHeight="1" spans="1:25">
      <c r="A19" s="14" t="s">
        <v>669</v>
      </c>
      <c r="B19" s="14" t="s">
        <v>670</v>
      </c>
      <c r="C19" s="14" t="s">
        <v>671</v>
      </c>
      <c r="D19" s="14" t="s">
        <v>32</v>
      </c>
      <c r="E19" s="14">
        <v>70</v>
      </c>
      <c r="F19" s="14">
        <v>-2</v>
      </c>
      <c r="G19" s="14">
        <f t="shared" si="0"/>
        <v>68</v>
      </c>
      <c r="H19" s="14">
        <f t="shared" si="1"/>
        <v>97</v>
      </c>
      <c r="I19" s="14">
        <f t="shared" si="2"/>
        <v>21.0309278350515</v>
      </c>
      <c r="J19" s="14">
        <v>3.94</v>
      </c>
      <c r="K19" s="14">
        <f t="shared" si="3"/>
        <v>4.09</v>
      </c>
      <c r="L19" s="14">
        <f t="shared" si="4"/>
        <v>43.3496332518337</v>
      </c>
      <c r="M19" s="14">
        <v>0</v>
      </c>
      <c r="N19" s="14">
        <f t="shared" si="5"/>
        <v>2.5</v>
      </c>
      <c r="O19" s="14">
        <f t="shared" si="6"/>
        <v>0</v>
      </c>
      <c r="P19" s="14">
        <f t="shared" si="7"/>
        <v>43.3496332518337</v>
      </c>
      <c r="Q19" s="14">
        <v>30</v>
      </c>
      <c r="R19" s="14">
        <v>0</v>
      </c>
      <c r="S19" s="14">
        <f t="shared" si="8"/>
        <v>30</v>
      </c>
      <c r="T19" s="14">
        <f t="shared" si="9"/>
        <v>39.7</v>
      </c>
      <c r="U19" s="14">
        <f t="shared" si="10"/>
        <v>7.55667506297229</v>
      </c>
      <c r="V19" s="14">
        <f t="shared" si="11"/>
        <v>71.9372361498576</v>
      </c>
      <c r="W19" s="14">
        <f t="shared" si="12"/>
        <v>14</v>
      </c>
      <c r="X19" s="14">
        <f t="shared" si="13"/>
        <v>51</v>
      </c>
      <c r="Y19" s="18">
        <f t="shared" si="14"/>
        <v>0.274509803921569</v>
      </c>
    </row>
    <row r="20" ht="16.8" customHeight="1" spans="1:25">
      <c r="A20" s="14" t="s">
        <v>672</v>
      </c>
      <c r="B20" s="14" t="s">
        <v>673</v>
      </c>
      <c r="C20" s="14" t="s">
        <v>404</v>
      </c>
      <c r="D20" s="14" t="s">
        <v>32</v>
      </c>
      <c r="E20" s="14">
        <v>69</v>
      </c>
      <c r="F20" s="14">
        <v>7</v>
      </c>
      <c r="G20" s="14">
        <f t="shared" si="0"/>
        <v>76</v>
      </c>
      <c r="H20" s="14">
        <f t="shared" si="1"/>
        <v>97</v>
      </c>
      <c r="I20" s="14">
        <f t="shared" si="2"/>
        <v>23.5051546391753</v>
      </c>
      <c r="J20" s="17">
        <v>3.71</v>
      </c>
      <c r="K20" s="14">
        <f t="shared" si="3"/>
        <v>4.09</v>
      </c>
      <c r="L20" s="14">
        <f t="shared" si="4"/>
        <v>40.8190709046455</v>
      </c>
      <c r="M20" s="14">
        <v>0</v>
      </c>
      <c r="N20" s="14">
        <f t="shared" si="5"/>
        <v>2.5</v>
      </c>
      <c r="O20" s="14">
        <f t="shared" si="6"/>
        <v>0</v>
      </c>
      <c r="P20" s="14">
        <f t="shared" si="7"/>
        <v>40.8190709046455</v>
      </c>
      <c r="Q20" s="14">
        <v>30</v>
      </c>
      <c r="R20" s="14">
        <v>0</v>
      </c>
      <c r="S20" s="14">
        <f t="shared" si="8"/>
        <v>30</v>
      </c>
      <c r="T20" s="14">
        <f t="shared" si="9"/>
        <v>39.7</v>
      </c>
      <c r="U20" s="14">
        <f t="shared" si="10"/>
        <v>7.55667506297229</v>
      </c>
      <c r="V20" s="14">
        <f t="shared" si="11"/>
        <v>71.880900606793</v>
      </c>
      <c r="W20" s="14">
        <f t="shared" si="12"/>
        <v>15</v>
      </c>
      <c r="X20" s="14">
        <f t="shared" si="13"/>
        <v>51</v>
      </c>
      <c r="Y20" s="18">
        <f t="shared" si="14"/>
        <v>0.294117647058824</v>
      </c>
    </row>
    <row r="21" ht="16.8" customHeight="1" spans="1:25">
      <c r="A21" s="14" t="s">
        <v>674</v>
      </c>
      <c r="B21" s="14" t="s">
        <v>675</v>
      </c>
      <c r="C21" s="14" t="s">
        <v>404</v>
      </c>
      <c r="D21" s="14" t="s">
        <v>32</v>
      </c>
      <c r="E21" s="14">
        <v>70</v>
      </c>
      <c r="F21" s="14">
        <v>12.2</v>
      </c>
      <c r="G21" s="14">
        <f t="shared" si="0"/>
        <v>82.2</v>
      </c>
      <c r="H21" s="14">
        <f t="shared" si="1"/>
        <v>97</v>
      </c>
      <c r="I21" s="14">
        <f t="shared" si="2"/>
        <v>25.4226804123711</v>
      </c>
      <c r="J21" s="17">
        <v>3.52</v>
      </c>
      <c r="K21" s="14">
        <f t="shared" si="3"/>
        <v>4.09</v>
      </c>
      <c r="L21" s="14">
        <f t="shared" si="4"/>
        <v>38.7286063569682</v>
      </c>
      <c r="M21" s="14">
        <v>0</v>
      </c>
      <c r="N21" s="14">
        <f t="shared" si="5"/>
        <v>2.5</v>
      </c>
      <c r="O21" s="14">
        <f t="shared" si="6"/>
        <v>0</v>
      </c>
      <c r="P21" s="14">
        <f t="shared" si="7"/>
        <v>38.7286063569682</v>
      </c>
      <c r="Q21" s="14">
        <v>30</v>
      </c>
      <c r="R21" s="14">
        <v>0.6</v>
      </c>
      <c r="S21" s="14">
        <f t="shared" si="8"/>
        <v>30.6</v>
      </c>
      <c r="T21" s="14">
        <f t="shared" si="9"/>
        <v>39.7</v>
      </c>
      <c r="U21" s="14">
        <f t="shared" si="10"/>
        <v>7.70780856423174</v>
      </c>
      <c r="V21" s="14">
        <f t="shared" si="11"/>
        <v>71.8590953335711</v>
      </c>
      <c r="W21" s="14">
        <f t="shared" si="12"/>
        <v>16</v>
      </c>
      <c r="X21" s="14">
        <f t="shared" si="13"/>
        <v>51</v>
      </c>
      <c r="Y21" s="18">
        <f t="shared" si="14"/>
        <v>0.313725490196078</v>
      </c>
    </row>
    <row r="22" ht="16.8" customHeight="1" spans="1:25">
      <c r="A22" s="14" t="s">
        <v>676</v>
      </c>
      <c r="B22" s="70" t="s">
        <v>677</v>
      </c>
      <c r="C22" s="14" t="s">
        <v>671</v>
      </c>
      <c r="D22" s="14" t="s">
        <v>32</v>
      </c>
      <c r="E22" s="14">
        <v>70</v>
      </c>
      <c r="F22" s="14">
        <v>0</v>
      </c>
      <c r="G22" s="14">
        <f t="shared" si="0"/>
        <v>70</v>
      </c>
      <c r="H22" s="14">
        <f t="shared" si="1"/>
        <v>97</v>
      </c>
      <c r="I22" s="14">
        <f t="shared" si="2"/>
        <v>21.6494845360825</v>
      </c>
      <c r="J22" s="14">
        <v>3.87</v>
      </c>
      <c r="K22" s="14">
        <f t="shared" si="3"/>
        <v>4.09</v>
      </c>
      <c r="L22" s="14">
        <f t="shared" si="4"/>
        <v>42.5794621026895</v>
      </c>
      <c r="M22" s="14">
        <v>0</v>
      </c>
      <c r="N22" s="14">
        <f t="shared" si="5"/>
        <v>2.5</v>
      </c>
      <c r="O22" s="14">
        <f t="shared" si="6"/>
        <v>0</v>
      </c>
      <c r="P22" s="14">
        <f t="shared" si="7"/>
        <v>42.5794621026895</v>
      </c>
      <c r="Q22" s="14">
        <v>30</v>
      </c>
      <c r="R22" s="14">
        <v>0</v>
      </c>
      <c r="S22" s="14">
        <f t="shared" si="8"/>
        <v>30</v>
      </c>
      <c r="T22" s="14">
        <f t="shared" si="9"/>
        <v>39.7</v>
      </c>
      <c r="U22" s="14">
        <f t="shared" si="10"/>
        <v>7.55667506297229</v>
      </c>
      <c r="V22" s="14">
        <f t="shared" si="11"/>
        <v>71.7856217017442</v>
      </c>
      <c r="W22" s="14">
        <f t="shared" si="12"/>
        <v>17</v>
      </c>
      <c r="X22" s="14">
        <f t="shared" si="13"/>
        <v>51</v>
      </c>
      <c r="Y22" s="18">
        <f t="shared" si="14"/>
        <v>0.333333333333333</v>
      </c>
    </row>
    <row r="23" ht="16.8" customHeight="1" spans="1:25">
      <c r="A23" s="14" t="s">
        <v>678</v>
      </c>
      <c r="B23" s="70" t="s">
        <v>679</v>
      </c>
      <c r="C23" s="14" t="s">
        <v>404</v>
      </c>
      <c r="D23" s="14" t="s">
        <v>32</v>
      </c>
      <c r="E23" s="14">
        <v>70</v>
      </c>
      <c r="F23" s="14">
        <v>6</v>
      </c>
      <c r="G23" s="14">
        <f t="shared" si="0"/>
        <v>76</v>
      </c>
      <c r="H23" s="14">
        <f t="shared" si="1"/>
        <v>97</v>
      </c>
      <c r="I23" s="14">
        <f t="shared" si="2"/>
        <v>23.5051546391753</v>
      </c>
      <c r="J23" s="17">
        <v>3.7</v>
      </c>
      <c r="K23" s="14">
        <f t="shared" si="3"/>
        <v>4.09</v>
      </c>
      <c r="L23" s="14">
        <f t="shared" si="4"/>
        <v>40.7090464547677</v>
      </c>
      <c r="M23" s="14">
        <v>0</v>
      </c>
      <c r="N23" s="14">
        <f t="shared" si="5"/>
        <v>2.5</v>
      </c>
      <c r="O23" s="14">
        <f t="shared" si="6"/>
        <v>0</v>
      </c>
      <c r="P23" s="14">
        <f t="shared" si="7"/>
        <v>40.7090464547677</v>
      </c>
      <c r="Q23" s="14">
        <v>30</v>
      </c>
      <c r="R23" s="14">
        <v>0</v>
      </c>
      <c r="S23" s="14">
        <f t="shared" si="8"/>
        <v>30</v>
      </c>
      <c r="T23" s="14">
        <f t="shared" si="9"/>
        <v>39.7</v>
      </c>
      <c r="U23" s="14">
        <f t="shared" si="10"/>
        <v>7.55667506297229</v>
      </c>
      <c r="V23" s="14">
        <f t="shared" si="11"/>
        <v>71.7708761569153</v>
      </c>
      <c r="W23" s="14">
        <f t="shared" si="12"/>
        <v>18</v>
      </c>
      <c r="X23" s="14">
        <f t="shared" si="13"/>
        <v>51</v>
      </c>
      <c r="Y23" s="18">
        <f t="shared" si="14"/>
        <v>0.352941176470588</v>
      </c>
    </row>
    <row r="24" ht="16.8" customHeight="1" spans="1:25">
      <c r="A24" s="14" t="s">
        <v>680</v>
      </c>
      <c r="B24" s="70" t="s">
        <v>681</v>
      </c>
      <c r="C24" s="14" t="s">
        <v>404</v>
      </c>
      <c r="D24" s="14" t="s">
        <v>32</v>
      </c>
      <c r="E24" s="14">
        <v>70</v>
      </c>
      <c r="F24" s="14">
        <v>6</v>
      </c>
      <c r="G24" s="14">
        <f t="shared" si="0"/>
        <v>76</v>
      </c>
      <c r="H24" s="14">
        <f t="shared" si="1"/>
        <v>97</v>
      </c>
      <c r="I24" s="14">
        <f t="shared" si="2"/>
        <v>23.5051546391753</v>
      </c>
      <c r="J24" s="17">
        <v>3.57</v>
      </c>
      <c r="K24" s="14">
        <f t="shared" si="3"/>
        <v>4.09</v>
      </c>
      <c r="L24" s="14">
        <f t="shared" si="4"/>
        <v>39.278728606357</v>
      </c>
      <c r="M24" s="14">
        <v>0</v>
      </c>
      <c r="N24" s="14">
        <f t="shared" si="5"/>
        <v>2.5</v>
      </c>
      <c r="O24" s="14">
        <f t="shared" si="6"/>
        <v>0</v>
      </c>
      <c r="P24" s="14">
        <f t="shared" si="7"/>
        <v>39.278728606357</v>
      </c>
      <c r="Q24" s="14">
        <v>30</v>
      </c>
      <c r="R24" s="14">
        <v>0.583</v>
      </c>
      <c r="S24" s="14">
        <f t="shared" si="8"/>
        <v>30.583</v>
      </c>
      <c r="T24" s="14">
        <f t="shared" si="9"/>
        <v>39.7</v>
      </c>
      <c r="U24" s="14">
        <f t="shared" si="10"/>
        <v>7.70352644836272</v>
      </c>
      <c r="V24" s="14">
        <f t="shared" si="11"/>
        <v>70.4874096938949</v>
      </c>
      <c r="W24" s="14">
        <f t="shared" si="12"/>
        <v>19</v>
      </c>
      <c r="X24" s="14">
        <f t="shared" si="13"/>
        <v>51</v>
      </c>
      <c r="Y24" s="18">
        <f t="shared" si="14"/>
        <v>0.372549019607843</v>
      </c>
    </row>
    <row r="25" ht="16.8" customHeight="1" spans="1:25">
      <c r="A25" s="14" t="s">
        <v>682</v>
      </c>
      <c r="B25" s="70" t="s">
        <v>683</v>
      </c>
      <c r="C25" s="14" t="s">
        <v>404</v>
      </c>
      <c r="D25" s="14" t="s">
        <v>32</v>
      </c>
      <c r="E25" s="14">
        <v>70</v>
      </c>
      <c r="F25" s="14">
        <v>7.2</v>
      </c>
      <c r="G25" s="14">
        <f t="shared" si="0"/>
        <v>77.2</v>
      </c>
      <c r="H25" s="14">
        <f t="shared" si="1"/>
        <v>97</v>
      </c>
      <c r="I25" s="14">
        <f t="shared" si="2"/>
        <v>23.8762886597938</v>
      </c>
      <c r="J25" s="17">
        <v>3.52</v>
      </c>
      <c r="K25" s="14">
        <f t="shared" si="3"/>
        <v>4.09</v>
      </c>
      <c r="L25" s="14">
        <f t="shared" si="4"/>
        <v>38.7286063569682</v>
      </c>
      <c r="M25" s="14">
        <v>0</v>
      </c>
      <c r="N25" s="14">
        <f t="shared" si="5"/>
        <v>2.5</v>
      </c>
      <c r="O25" s="14">
        <f t="shared" si="6"/>
        <v>0</v>
      </c>
      <c r="P25" s="14">
        <f t="shared" si="7"/>
        <v>38.7286063569682</v>
      </c>
      <c r="Q25" s="14">
        <v>30</v>
      </c>
      <c r="R25" s="14">
        <v>1.083</v>
      </c>
      <c r="S25" s="14">
        <f t="shared" si="8"/>
        <v>31.083</v>
      </c>
      <c r="T25" s="14">
        <f t="shared" si="9"/>
        <v>39.7</v>
      </c>
      <c r="U25" s="14">
        <f t="shared" si="10"/>
        <v>7.82947103274559</v>
      </c>
      <c r="V25" s="14">
        <f t="shared" si="11"/>
        <v>70.4343660495076</v>
      </c>
      <c r="W25" s="14">
        <f t="shared" si="12"/>
        <v>20</v>
      </c>
      <c r="X25" s="14">
        <f t="shared" si="13"/>
        <v>51</v>
      </c>
      <c r="Y25" s="18">
        <f t="shared" si="14"/>
        <v>0.392156862745098</v>
      </c>
    </row>
    <row r="26" ht="16.8" customHeight="1" spans="1:25">
      <c r="A26" s="14" t="s">
        <v>684</v>
      </c>
      <c r="B26" s="70" t="s">
        <v>685</v>
      </c>
      <c r="C26" s="14" t="s">
        <v>404</v>
      </c>
      <c r="D26" s="14" t="s">
        <v>32</v>
      </c>
      <c r="E26" s="14">
        <v>70</v>
      </c>
      <c r="F26" s="14">
        <v>1.6</v>
      </c>
      <c r="G26" s="14">
        <f t="shared" si="0"/>
        <v>71.6</v>
      </c>
      <c r="H26" s="14">
        <f t="shared" si="1"/>
        <v>97</v>
      </c>
      <c r="I26" s="14">
        <f t="shared" si="2"/>
        <v>22.1443298969072</v>
      </c>
      <c r="J26" s="17">
        <v>3.68</v>
      </c>
      <c r="K26" s="14">
        <f t="shared" si="3"/>
        <v>4.09</v>
      </c>
      <c r="L26" s="14">
        <f t="shared" si="4"/>
        <v>40.4889975550122</v>
      </c>
      <c r="M26" s="14">
        <v>0</v>
      </c>
      <c r="N26" s="14">
        <f t="shared" si="5"/>
        <v>2.5</v>
      </c>
      <c r="O26" s="14">
        <f t="shared" si="6"/>
        <v>0</v>
      </c>
      <c r="P26" s="14">
        <f t="shared" si="7"/>
        <v>40.4889975550122</v>
      </c>
      <c r="Q26" s="14">
        <v>30</v>
      </c>
      <c r="R26" s="14">
        <v>0</v>
      </c>
      <c r="S26" s="14">
        <f t="shared" si="8"/>
        <v>30</v>
      </c>
      <c r="T26" s="14">
        <f t="shared" si="9"/>
        <v>39.7</v>
      </c>
      <c r="U26" s="14">
        <f t="shared" si="10"/>
        <v>7.55667506297229</v>
      </c>
      <c r="V26" s="14">
        <f t="shared" si="11"/>
        <v>70.1900025148917</v>
      </c>
      <c r="W26" s="14">
        <f t="shared" si="12"/>
        <v>21</v>
      </c>
      <c r="X26" s="14">
        <f t="shared" si="13"/>
        <v>51</v>
      </c>
      <c r="Y26" s="18">
        <f t="shared" si="14"/>
        <v>0.411764705882353</v>
      </c>
    </row>
    <row r="27" ht="16.8" customHeight="1" spans="1:25">
      <c r="A27" s="14" t="s">
        <v>686</v>
      </c>
      <c r="B27" s="70" t="s">
        <v>687</v>
      </c>
      <c r="C27" s="14" t="s">
        <v>404</v>
      </c>
      <c r="D27" s="14" t="s">
        <v>32</v>
      </c>
      <c r="E27" s="14">
        <v>70</v>
      </c>
      <c r="F27" s="14">
        <v>9</v>
      </c>
      <c r="G27" s="14">
        <f t="shared" si="0"/>
        <v>79</v>
      </c>
      <c r="H27" s="14">
        <f t="shared" si="1"/>
        <v>97</v>
      </c>
      <c r="I27" s="14">
        <f t="shared" si="2"/>
        <v>24.4329896907216</v>
      </c>
      <c r="J27" s="17">
        <v>3.38</v>
      </c>
      <c r="K27" s="14">
        <f t="shared" si="3"/>
        <v>4.09</v>
      </c>
      <c r="L27" s="14">
        <f t="shared" si="4"/>
        <v>37.1882640586797</v>
      </c>
      <c r="M27" s="14">
        <v>0</v>
      </c>
      <c r="N27" s="14">
        <f t="shared" si="5"/>
        <v>2.5</v>
      </c>
      <c r="O27" s="14">
        <f t="shared" si="6"/>
        <v>0</v>
      </c>
      <c r="P27" s="14">
        <f t="shared" si="7"/>
        <v>37.1882640586797</v>
      </c>
      <c r="Q27" s="14">
        <v>30</v>
      </c>
      <c r="R27" s="14">
        <v>4</v>
      </c>
      <c r="S27" s="14">
        <f t="shared" si="8"/>
        <v>34</v>
      </c>
      <c r="T27" s="14">
        <f t="shared" si="9"/>
        <v>39.7</v>
      </c>
      <c r="U27" s="14">
        <f t="shared" si="10"/>
        <v>8.56423173803526</v>
      </c>
      <c r="V27" s="14">
        <f t="shared" si="11"/>
        <v>70.1854854874366</v>
      </c>
      <c r="W27" s="14">
        <f t="shared" si="12"/>
        <v>22</v>
      </c>
      <c r="X27" s="14">
        <f t="shared" si="13"/>
        <v>51</v>
      </c>
      <c r="Y27" s="18">
        <f t="shared" si="14"/>
        <v>0.431372549019608</v>
      </c>
    </row>
    <row r="28" ht="16.8" customHeight="1" spans="1:25">
      <c r="A28" s="14" t="s">
        <v>688</v>
      </c>
      <c r="B28" s="14" t="s">
        <v>689</v>
      </c>
      <c r="C28" s="14" t="s">
        <v>404</v>
      </c>
      <c r="D28" s="14" t="s">
        <v>32</v>
      </c>
      <c r="E28" s="14">
        <v>70</v>
      </c>
      <c r="F28" s="14">
        <v>7</v>
      </c>
      <c r="G28" s="14">
        <f t="shared" si="0"/>
        <v>77</v>
      </c>
      <c r="H28" s="14">
        <f t="shared" si="1"/>
        <v>97</v>
      </c>
      <c r="I28" s="14">
        <f t="shared" si="2"/>
        <v>23.8144329896907</v>
      </c>
      <c r="J28" s="17">
        <v>3.5</v>
      </c>
      <c r="K28" s="14">
        <f t="shared" si="3"/>
        <v>4.09</v>
      </c>
      <c r="L28" s="14">
        <f t="shared" si="4"/>
        <v>38.5085574572127</v>
      </c>
      <c r="M28" s="14">
        <v>0</v>
      </c>
      <c r="N28" s="14">
        <f t="shared" si="5"/>
        <v>2.5</v>
      </c>
      <c r="O28" s="14">
        <f t="shared" si="6"/>
        <v>0</v>
      </c>
      <c r="P28" s="14">
        <f t="shared" si="7"/>
        <v>38.5085574572127</v>
      </c>
      <c r="Q28" s="14">
        <v>30</v>
      </c>
      <c r="R28" s="14">
        <v>0.6</v>
      </c>
      <c r="S28" s="14">
        <f t="shared" si="8"/>
        <v>30.6</v>
      </c>
      <c r="T28" s="14">
        <f t="shared" si="9"/>
        <v>39.7</v>
      </c>
      <c r="U28" s="14">
        <f t="shared" si="10"/>
        <v>7.70780856423174</v>
      </c>
      <c r="V28" s="14">
        <f t="shared" si="11"/>
        <v>70.0307990111352</v>
      </c>
      <c r="W28" s="14">
        <f t="shared" si="12"/>
        <v>23</v>
      </c>
      <c r="X28" s="14">
        <f t="shared" si="13"/>
        <v>51</v>
      </c>
      <c r="Y28" s="18">
        <f t="shared" si="14"/>
        <v>0.450980392156863</v>
      </c>
    </row>
    <row r="29" ht="16.8" customHeight="1" spans="1:25">
      <c r="A29" s="14" t="s">
        <v>690</v>
      </c>
      <c r="B29" s="14" t="s">
        <v>691</v>
      </c>
      <c r="C29" s="14" t="s">
        <v>404</v>
      </c>
      <c r="D29" s="14" t="s">
        <v>32</v>
      </c>
      <c r="E29" s="14">
        <v>70</v>
      </c>
      <c r="F29" s="14">
        <v>9</v>
      </c>
      <c r="G29" s="14">
        <f t="shared" si="0"/>
        <v>79</v>
      </c>
      <c r="H29" s="14">
        <f t="shared" si="1"/>
        <v>97</v>
      </c>
      <c r="I29" s="14">
        <f t="shared" si="2"/>
        <v>24.4329896907216</v>
      </c>
      <c r="J29" s="17">
        <v>3.45</v>
      </c>
      <c r="K29" s="14">
        <f t="shared" si="3"/>
        <v>4.09</v>
      </c>
      <c r="L29" s="14">
        <f t="shared" si="4"/>
        <v>37.958435207824</v>
      </c>
      <c r="M29" s="14">
        <v>0</v>
      </c>
      <c r="N29" s="14">
        <f t="shared" si="5"/>
        <v>2.5</v>
      </c>
      <c r="O29" s="14">
        <f t="shared" si="6"/>
        <v>0</v>
      </c>
      <c r="P29" s="14">
        <f t="shared" si="7"/>
        <v>37.958435207824</v>
      </c>
      <c r="Q29" s="14">
        <v>30</v>
      </c>
      <c r="R29" s="14">
        <v>0</v>
      </c>
      <c r="S29" s="14">
        <f t="shared" si="8"/>
        <v>30</v>
      </c>
      <c r="T29" s="14">
        <f t="shared" si="9"/>
        <v>39.7</v>
      </c>
      <c r="U29" s="14">
        <f t="shared" si="10"/>
        <v>7.55667506297229</v>
      </c>
      <c r="V29" s="14">
        <f t="shared" si="11"/>
        <v>69.9480999615179</v>
      </c>
      <c r="W29" s="14">
        <f t="shared" si="12"/>
        <v>24</v>
      </c>
      <c r="X29" s="14">
        <f t="shared" si="13"/>
        <v>51</v>
      </c>
      <c r="Y29" s="18">
        <f t="shared" si="14"/>
        <v>0.470588235294118</v>
      </c>
    </row>
    <row r="30" ht="16.8" customHeight="1" spans="1:25">
      <c r="A30" s="14" t="s">
        <v>692</v>
      </c>
      <c r="B30" s="14" t="s">
        <v>693</v>
      </c>
      <c r="C30" s="14" t="s">
        <v>404</v>
      </c>
      <c r="D30" s="14" t="s">
        <v>32</v>
      </c>
      <c r="E30" s="14">
        <v>70</v>
      </c>
      <c r="F30" s="14">
        <v>11</v>
      </c>
      <c r="G30" s="14">
        <f t="shared" si="0"/>
        <v>81</v>
      </c>
      <c r="H30" s="14">
        <f t="shared" si="1"/>
        <v>97</v>
      </c>
      <c r="I30" s="14">
        <f t="shared" si="2"/>
        <v>25.0515463917526</v>
      </c>
      <c r="J30" s="17">
        <v>3.34</v>
      </c>
      <c r="K30" s="14">
        <f t="shared" si="3"/>
        <v>4.09</v>
      </c>
      <c r="L30" s="14">
        <f t="shared" si="4"/>
        <v>36.7481662591687</v>
      </c>
      <c r="M30" s="14">
        <v>0</v>
      </c>
      <c r="N30" s="14">
        <f t="shared" si="5"/>
        <v>2.5</v>
      </c>
      <c r="O30" s="14">
        <f t="shared" si="6"/>
        <v>0</v>
      </c>
      <c r="P30" s="14">
        <f t="shared" si="7"/>
        <v>36.7481662591687</v>
      </c>
      <c r="Q30" s="14">
        <v>30</v>
      </c>
      <c r="R30" s="14">
        <v>0.6</v>
      </c>
      <c r="S30" s="14">
        <f t="shared" si="8"/>
        <v>30.6</v>
      </c>
      <c r="T30" s="14">
        <f t="shared" si="9"/>
        <v>39.7</v>
      </c>
      <c r="U30" s="14">
        <f t="shared" si="10"/>
        <v>7.70780856423174</v>
      </c>
      <c r="V30" s="14">
        <f t="shared" si="11"/>
        <v>69.507521215153</v>
      </c>
      <c r="W30" s="14">
        <f t="shared" si="12"/>
        <v>25</v>
      </c>
      <c r="X30" s="14">
        <f t="shared" si="13"/>
        <v>51</v>
      </c>
      <c r="Y30" s="18">
        <f t="shared" si="14"/>
        <v>0.490196078431373</v>
      </c>
    </row>
    <row r="31" ht="16.8" customHeight="1" spans="1:25">
      <c r="A31" s="14" t="s">
        <v>694</v>
      </c>
      <c r="B31" s="70" t="s">
        <v>695</v>
      </c>
      <c r="C31" s="14" t="s">
        <v>404</v>
      </c>
      <c r="D31" s="14" t="s">
        <v>32</v>
      </c>
      <c r="E31" s="14">
        <v>70</v>
      </c>
      <c r="F31" s="14">
        <v>-2</v>
      </c>
      <c r="G31" s="14">
        <f t="shared" si="0"/>
        <v>68</v>
      </c>
      <c r="H31" s="14">
        <f t="shared" si="1"/>
        <v>97</v>
      </c>
      <c r="I31" s="14">
        <f t="shared" si="2"/>
        <v>21.0309278350515</v>
      </c>
      <c r="J31" s="17">
        <v>3.7</v>
      </c>
      <c r="K31" s="14">
        <f t="shared" si="3"/>
        <v>4.09</v>
      </c>
      <c r="L31" s="14">
        <f t="shared" si="4"/>
        <v>40.7090464547677</v>
      </c>
      <c r="M31" s="14">
        <v>0</v>
      </c>
      <c r="N31" s="14">
        <f t="shared" si="5"/>
        <v>2.5</v>
      </c>
      <c r="O31" s="14">
        <f t="shared" si="6"/>
        <v>0</v>
      </c>
      <c r="P31" s="14">
        <f t="shared" si="7"/>
        <v>40.7090464547677</v>
      </c>
      <c r="Q31" s="14">
        <v>30</v>
      </c>
      <c r="R31" s="14">
        <v>0</v>
      </c>
      <c r="S31" s="14">
        <f t="shared" si="8"/>
        <v>30</v>
      </c>
      <c r="T31" s="14">
        <f t="shared" si="9"/>
        <v>39.7</v>
      </c>
      <c r="U31" s="14">
        <f t="shared" si="10"/>
        <v>7.55667506297229</v>
      </c>
      <c r="V31" s="14">
        <f t="shared" si="11"/>
        <v>69.2966493527916</v>
      </c>
      <c r="W31" s="14">
        <f t="shared" si="12"/>
        <v>26</v>
      </c>
      <c r="X31" s="14">
        <f t="shared" si="13"/>
        <v>51</v>
      </c>
      <c r="Y31" s="18">
        <f t="shared" si="14"/>
        <v>0.509803921568627</v>
      </c>
    </row>
    <row r="32" ht="16.8" customHeight="1" spans="1:25">
      <c r="A32" s="14" t="s">
        <v>696</v>
      </c>
      <c r="B32" s="14" t="s">
        <v>697</v>
      </c>
      <c r="C32" s="14" t="s">
        <v>404</v>
      </c>
      <c r="D32" s="14" t="s">
        <v>32</v>
      </c>
      <c r="E32" s="14">
        <v>70</v>
      </c>
      <c r="F32" s="14">
        <v>12</v>
      </c>
      <c r="G32" s="14">
        <f t="shared" si="0"/>
        <v>82</v>
      </c>
      <c r="H32" s="14">
        <f t="shared" si="1"/>
        <v>97</v>
      </c>
      <c r="I32" s="14">
        <f t="shared" si="2"/>
        <v>25.360824742268</v>
      </c>
      <c r="J32" s="17">
        <v>3.27</v>
      </c>
      <c r="K32" s="14">
        <f t="shared" si="3"/>
        <v>4.09</v>
      </c>
      <c r="L32" s="14">
        <f t="shared" si="4"/>
        <v>35.9779951100245</v>
      </c>
      <c r="M32" s="14">
        <v>0</v>
      </c>
      <c r="N32" s="14">
        <f t="shared" si="5"/>
        <v>2.5</v>
      </c>
      <c r="O32" s="14">
        <f t="shared" si="6"/>
        <v>0</v>
      </c>
      <c r="P32" s="14">
        <f t="shared" si="7"/>
        <v>35.9779951100245</v>
      </c>
      <c r="Q32" s="14">
        <v>30</v>
      </c>
      <c r="R32" s="14">
        <v>1.5</v>
      </c>
      <c r="S32" s="14">
        <f t="shared" si="8"/>
        <v>31.5</v>
      </c>
      <c r="T32" s="14">
        <f t="shared" si="9"/>
        <v>39.7</v>
      </c>
      <c r="U32" s="14">
        <f t="shared" si="10"/>
        <v>7.93450881612091</v>
      </c>
      <c r="V32" s="14">
        <f t="shared" si="11"/>
        <v>69.2733286684134</v>
      </c>
      <c r="W32" s="14">
        <f t="shared" si="12"/>
        <v>27</v>
      </c>
      <c r="X32" s="14">
        <f t="shared" si="13"/>
        <v>51</v>
      </c>
      <c r="Y32" s="18">
        <f t="shared" si="14"/>
        <v>0.529411764705882</v>
      </c>
    </row>
    <row r="33" ht="16.8" customHeight="1" spans="1:25">
      <c r="A33" s="14" t="s">
        <v>698</v>
      </c>
      <c r="B33" s="70" t="s">
        <v>699</v>
      </c>
      <c r="C33" s="14" t="s">
        <v>404</v>
      </c>
      <c r="D33" s="14" t="s">
        <v>32</v>
      </c>
      <c r="E33" s="14">
        <v>70</v>
      </c>
      <c r="F33" s="14">
        <v>7.6</v>
      </c>
      <c r="G33" s="14">
        <f t="shared" si="0"/>
        <v>77.6</v>
      </c>
      <c r="H33" s="14">
        <f t="shared" si="1"/>
        <v>97</v>
      </c>
      <c r="I33" s="14">
        <f t="shared" si="2"/>
        <v>24</v>
      </c>
      <c r="J33" s="17">
        <v>3.32</v>
      </c>
      <c r="K33" s="14">
        <f t="shared" si="3"/>
        <v>4.09</v>
      </c>
      <c r="L33" s="14">
        <f t="shared" si="4"/>
        <v>36.5281173594132</v>
      </c>
      <c r="M33" s="14">
        <v>0</v>
      </c>
      <c r="N33" s="14">
        <f t="shared" si="5"/>
        <v>2.5</v>
      </c>
      <c r="O33" s="14">
        <f t="shared" si="6"/>
        <v>0</v>
      </c>
      <c r="P33" s="14">
        <f t="shared" si="7"/>
        <v>36.5281173594132</v>
      </c>
      <c r="Q33" s="14">
        <v>30</v>
      </c>
      <c r="R33" s="14">
        <v>4</v>
      </c>
      <c r="S33" s="14">
        <f t="shared" si="8"/>
        <v>34</v>
      </c>
      <c r="T33" s="14">
        <f t="shared" si="9"/>
        <v>39.7</v>
      </c>
      <c r="U33" s="14">
        <f t="shared" si="10"/>
        <v>8.56423173803526</v>
      </c>
      <c r="V33" s="14">
        <f t="shared" si="11"/>
        <v>69.0923490974485</v>
      </c>
      <c r="W33" s="14">
        <f t="shared" si="12"/>
        <v>28</v>
      </c>
      <c r="X33" s="14">
        <f t="shared" si="13"/>
        <v>51</v>
      </c>
      <c r="Y33" s="18">
        <f t="shared" si="14"/>
        <v>0.549019607843137</v>
      </c>
    </row>
    <row r="34" ht="16.8" customHeight="1" spans="1:25">
      <c r="A34" s="14" t="s">
        <v>700</v>
      </c>
      <c r="B34" s="70" t="s">
        <v>701</v>
      </c>
      <c r="C34" s="14" t="s">
        <v>404</v>
      </c>
      <c r="D34" s="14" t="s">
        <v>32</v>
      </c>
      <c r="E34" s="14">
        <v>70</v>
      </c>
      <c r="F34" s="14">
        <v>6</v>
      </c>
      <c r="G34" s="14">
        <f t="shared" si="0"/>
        <v>76</v>
      </c>
      <c r="H34" s="14">
        <f t="shared" si="1"/>
        <v>97</v>
      </c>
      <c r="I34" s="14">
        <f t="shared" si="2"/>
        <v>23.5051546391753</v>
      </c>
      <c r="J34" s="17">
        <v>3.41</v>
      </c>
      <c r="K34" s="14">
        <f t="shared" si="3"/>
        <v>4.09</v>
      </c>
      <c r="L34" s="14">
        <f t="shared" si="4"/>
        <v>37.518337408313</v>
      </c>
      <c r="M34" s="14">
        <v>0</v>
      </c>
      <c r="N34" s="14">
        <f t="shared" si="5"/>
        <v>2.5</v>
      </c>
      <c r="O34" s="14">
        <f t="shared" si="6"/>
        <v>0</v>
      </c>
      <c r="P34" s="14">
        <f t="shared" si="7"/>
        <v>37.518337408313</v>
      </c>
      <c r="Q34" s="14">
        <v>30</v>
      </c>
      <c r="R34" s="14">
        <v>0.333</v>
      </c>
      <c r="S34" s="14">
        <f t="shared" si="8"/>
        <v>30.333</v>
      </c>
      <c r="T34" s="14">
        <f t="shared" si="9"/>
        <v>39.7</v>
      </c>
      <c r="U34" s="14">
        <f t="shared" si="10"/>
        <v>7.64055415617128</v>
      </c>
      <c r="V34" s="14">
        <f t="shared" si="11"/>
        <v>68.6640462036595</v>
      </c>
      <c r="W34" s="14">
        <f t="shared" si="12"/>
        <v>29</v>
      </c>
      <c r="X34" s="14">
        <f t="shared" si="13"/>
        <v>51</v>
      </c>
      <c r="Y34" s="18">
        <f t="shared" si="14"/>
        <v>0.568627450980392</v>
      </c>
    </row>
    <row r="35" ht="16.8" customHeight="1" spans="1:25">
      <c r="A35" s="14" t="s">
        <v>702</v>
      </c>
      <c r="B35" s="14" t="s">
        <v>703</v>
      </c>
      <c r="C35" s="14" t="s">
        <v>404</v>
      </c>
      <c r="D35" s="14" t="s">
        <v>32</v>
      </c>
      <c r="E35" s="14">
        <v>70</v>
      </c>
      <c r="F35" s="14">
        <v>9</v>
      </c>
      <c r="G35" s="14">
        <f t="shared" si="0"/>
        <v>79</v>
      </c>
      <c r="H35" s="14">
        <f t="shared" si="1"/>
        <v>97</v>
      </c>
      <c r="I35" s="14">
        <f t="shared" si="2"/>
        <v>24.4329896907216</v>
      </c>
      <c r="J35" s="17">
        <v>3.32</v>
      </c>
      <c r="K35" s="14">
        <f t="shared" si="3"/>
        <v>4.09</v>
      </c>
      <c r="L35" s="14">
        <f t="shared" si="4"/>
        <v>36.5281173594132</v>
      </c>
      <c r="M35" s="14">
        <v>0</v>
      </c>
      <c r="N35" s="14">
        <f t="shared" si="5"/>
        <v>2.5</v>
      </c>
      <c r="O35" s="14">
        <f t="shared" si="6"/>
        <v>0</v>
      </c>
      <c r="P35" s="14">
        <f t="shared" si="7"/>
        <v>36.5281173594132</v>
      </c>
      <c r="Q35" s="14">
        <v>30</v>
      </c>
      <c r="R35" s="14">
        <v>0</v>
      </c>
      <c r="S35" s="14">
        <f t="shared" si="8"/>
        <v>30</v>
      </c>
      <c r="T35" s="14">
        <f t="shared" si="9"/>
        <v>39.7</v>
      </c>
      <c r="U35" s="14">
        <f t="shared" si="10"/>
        <v>7.55667506297229</v>
      </c>
      <c r="V35" s="14">
        <f t="shared" si="11"/>
        <v>68.5177821131071</v>
      </c>
      <c r="W35" s="14">
        <f t="shared" si="12"/>
        <v>30</v>
      </c>
      <c r="X35" s="14">
        <f t="shared" si="13"/>
        <v>51</v>
      </c>
      <c r="Y35" s="18">
        <f t="shared" si="14"/>
        <v>0.588235294117647</v>
      </c>
    </row>
    <row r="36" ht="16.8" customHeight="1" spans="1:25">
      <c r="A36" s="14" t="s">
        <v>704</v>
      </c>
      <c r="B36" s="14" t="s">
        <v>705</v>
      </c>
      <c r="C36" s="14" t="s">
        <v>404</v>
      </c>
      <c r="D36" s="14" t="s">
        <v>32</v>
      </c>
      <c r="E36" s="14">
        <v>70</v>
      </c>
      <c r="F36" s="14">
        <v>9.4</v>
      </c>
      <c r="G36" s="14">
        <f t="shared" si="0"/>
        <v>79.4</v>
      </c>
      <c r="H36" s="14">
        <f t="shared" si="1"/>
        <v>97</v>
      </c>
      <c r="I36" s="14">
        <f t="shared" si="2"/>
        <v>24.5567010309278</v>
      </c>
      <c r="J36" s="17">
        <v>3.29</v>
      </c>
      <c r="K36" s="14">
        <f t="shared" si="3"/>
        <v>4.09</v>
      </c>
      <c r="L36" s="14">
        <f t="shared" si="4"/>
        <v>36.1980440097799</v>
      </c>
      <c r="M36" s="14">
        <v>0</v>
      </c>
      <c r="N36" s="14">
        <f t="shared" si="5"/>
        <v>2.5</v>
      </c>
      <c r="O36" s="14">
        <f t="shared" si="6"/>
        <v>0</v>
      </c>
      <c r="P36" s="14">
        <f t="shared" si="7"/>
        <v>36.1980440097799</v>
      </c>
      <c r="Q36" s="14">
        <v>30</v>
      </c>
      <c r="R36" s="14">
        <v>0.1</v>
      </c>
      <c r="S36" s="14">
        <f t="shared" si="8"/>
        <v>30.1</v>
      </c>
      <c r="T36" s="14">
        <f t="shared" si="9"/>
        <v>39.7</v>
      </c>
      <c r="U36" s="14">
        <f t="shared" si="10"/>
        <v>7.58186397984887</v>
      </c>
      <c r="V36" s="14">
        <f t="shared" si="11"/>
        <v>68.3366090205567</v>
      </c>
      <c r="W36" s="14">
        <f t="shared" si="12"/>
        <v>31</v>
      </c>
      <c r="X36" s="14">
        <f t="shared" si="13"/>
        <v>51</v>
      </c>
      <c r="Y36" s="18">
        <f t="shared" si="14"/>
        <v>0.607843137254902</v>
      </c>
    </row>
    <row r="37" ht="16.8" customHeight="1" spans="1:25">
      <c r="A37" s="14" t="s">
        <v>706</v>
      </c>
      <c r="B37" s="14" t="s">
        <v>707</v>
      </c>
      <c r="C37" s="14" t="s">
        <v>404</v>
      </c>
      <c r="D37" s="14" t="s">
        <v>32</v>
      </c>
      <c r="E37" s="14">
        <v>70</v>
      </c>
      <c r="F37" s="14">
        <v>9</v>
      </c>
      <c r="G37" s="14">
        <f t="shared" si="0"/>
        <v>79</v>
      </c>
      <c r="H37" s="14">
        <f t="shared" si="1"/>
        <v>97</v>
      </c>
      <c r="I37" s="14">
        <f t="shared" si="2"/>
        <v>24.4329896907216</v>
      </c>
      <c r="J37" s="17">
        <v>3.29</v>
      </c>
      <c r="K37" s="14">
        <f t="shared" si="3"/>
        <v>4.09</v>
      </c>
      <c r="L37" s="14">
        <f t="shared" si="4"/>
        <v>36.1980440097799</v>
      </c>
      <c r="M37" s="14">
        <v>0</v>
      </c>
      <c r="N37" s="14">
        <f t="shared" si="5"/>
        <v>2.5</v>
      </c>
      <c r="O37" s="14">
        <f t="shared" si="6"/>
        <v>0</v>
      </c>
      <c r="P37" s="14">
        <f t="shared" si="7"/>
        <v>36.1980440097799</v>
      </c>
      <c r="Q37" s="14">
        <v>30</v>
      </c>
      <c r="R37" s="14">
        <v>0.1</v>
      </c>
      <c r="S37" s="14">
        <f t="shared" si="8"/>
        <v>30.1</v>
      </c>
      <c r="T37" s="14">
        <f t="shared" si="9"/>
        <v>39.7</v>
      </c>
      <c r="U37" s="14">
        <f t="shared" si="10"/>
        <v>7.58186397984887</v>
      </c>
      <c r="V37" s="14">
        <f t="shared" si="11"/>
        <v>68.2128976803505</v>
      </c>
      <c r="W37" s="14">
        <f t="shared" si="12"/>
        <v>32</v>
      </c>
      <c r="X37" s="14">
        <f t="shared" si="13"/>
        <v>51</v>
      </c>
      <c r="Y37" s="18">
        <f t="shared" si="14"/>
        <v>0.627450980392157</v>
      </c>
    </row>
    <row r="38" ht="16.8" customHeight="1" spans="1:25">
      <c r="A38" s="14" t="s">
        <v>708</v>
      </c>
      <c r="B38" s="70" t="s">
        <v>709</v>
      </c>
      <c r="C38" s="14" t="s">
        <v>404</v>
      </c>
      <c r="D38" s="14" t="s">
        <v>32</v>
      </c>
      <c r="E38" s="14">
        <v>70</v>
      </c>
      <c r="F38" s="14">
        <v>3</v>
      </c>
      <c r="G38" s="14">
        <f t="shared" si="0"/>
        <v>73</v>
      </c>
      <c r="H38" s="14">
        <f t="shared" si="1"/>
        <v>97</v>
      </c>
      <c r="I38" s="14">
        <f t="shared" si="2"/>
        <v>22.5773195876289</v>
      </c>
      <c r="J38" s="17">
        <v>3.46</v>
      </c>
      <c r="K38" s="14">
        <f t="shared" si="3"/>
        <v>4.09</v>
      </c>
      <c r="L38" s="14">
        <f t="shared" si="4"/>
        <v>38.0684596577017</v>
      </c>
      <c r="M38" s="14">
        <v>0</v>
      </c>
      <c r="N38" s="14">
        <f t="shared" si="5"/>
        <v>2.5</v>
      </c>
      <c r="O38" s="14">
        <f t="shared" si="6"/>
        <v>0</v>
      </c>
      <c r="P38" s="14">
        <f t="shared" si="7"/>
        <v>38.0684596577017</v>
      </c>
      <c r="Q38" s="14">
        <v>30</v>
      </c>
      <c r="R38" s="14">
        <v>0</v>
      </c>
      <c r="S38" s="14">
        <f t="shared" si="8"/>
        <v>30</v>
      </c>
      <c r="T38" s="14">
        <f t="shared" si="9"/>
        <v>39.7</v>
      </c>
      <c r="U38" s="14">
        <f t="shared" si="10"/>
        <v>7.55667506297229</v>
      </c>
      <c r="V38" s="14">
        <f t="shared" si="11"/>
        <v>68.2024543083029</v>
      </c>
      <c r="W38" s="14">
        <f t="shared" si="12"/>
        <v>33</v>
      </c>
      <c r="X38" s="14">
        <f t="shared" si="13"/>
        <v>51</v>
      </c>
      <c r="Y38" s="18">
        <f t="shared" si="14"/>
        <v>0.647058823529412</v>
      </c>
    </row>
    <row r="39" ht="16.8" customHeight="1" spans="1:25">
      <c r="A39" s="14" t="s">
        <v>710</v>
      </c>
      <c r="B39" s="70" t="s">
        <v>711</v>
      </c>
      <c r="C39" s="14" t="s">
        <v>404</v>
      </c>
      <c r="D39" s="14" t="s">
        <v>32</v>
      </c>
      <c r="E39" s="14">
        <v>70</v>
      </c>
      <c r="F39" s="14">
        <v>9</v>
      </c>
      <c r="G39" s="14">
        <f t="shared" si="0"/>
        <v>79</v>
      </c>
      <c r="H39" s="14">
        <f t="shared" si="1"/>
        <v>97</v>
      </c>
      <c r="I39" s="14">
        <f t="shared" si="2"/>
        <v>24.4329896907216</v>
      </c>
      <c r="J39" s="17">
        <v>3.18</v>
      </c>
      <c r="K39" s="14">
        <f t="shared" si="3"/>
        <v>4.09</v>
      </c>
      <c r="L39" s="14">
        <f t="shared" si="4"/>
        <v>34.9877750611247</v>
      </c>
      <c r="M39" s="14">
        <v>0</v>
      </c>
      <c r="N39" s="14">
        <f t="shared" si="5"/>
        <v>2.5</v>
      </c>
      <c r="O39" s="14">
        <f t="shared" si="6"/>
        <v>0</v>
      </c>
      <c r="P39" s="14">
        <f t="shared" si="7"/>
        <v>34.9877750611247</v>
      </c>
      <c r="Q39" s="14">
        <v>30</v>
      </c>
      <c r="R39" s="14">
        <v>4</v>
      </c>
      <c r="S39" s="14">
        <f t="shared" si="8"/>
        <v>34</v>
      </c>
      <c r="T39" s="14">
        <f t="shared" si="9"/>
        <v>39.7</v>
      </c>
      <c r="U39" s="14">
        <f t="shared" si="10"/>
        <v>8.56423173803526</v>
      </c>
      <c r="V39" s="14">
        <f t="shared" si="11"/>
        <v>67.9849964898816</v>
      </c>
      <c r="W39" s="14">
        <f t="shared" si="12"/>
        <v>34</v>
      </c>
      <c r="X39" s="14">
        <f t="shared" ref="X39:X56" si="15">MAX(W39:W89)</f>
        <v>51</v>
      </c>
      <c r="Y39" s="18">
        <f t="shared" ref="Y39:Y56" si="16">W39/X39</f>
        <v>0.666666666666667</v>
      </c>
    </row>
    <row r="40" ht="16.8" customHeight="1" spans="1:25">
      <c r="A40" s="14" t="s">
        <v>712</v>
      </c>
      <c r="B40" s="14" t="s">
        <v>713</v>
      </c>
      <c r="C40" s="14" t="s">
        <v>404</v>
      </c>
      <c r="D40" s="14" t="s">
        <v>32</v>
      </c>
      <c r="E40" s="14">
        <v>70</v>
      </c>
      <c r="F40" s="14">
        <v>9.4</v>
      </c>
      <c r="G40" s="14">
        <f t="shared" si="0"/>
        <v>79.4</v>
      </c>
      <c r="H40" s="14">
        <f t="shared" si="1"/>
        <v>97</v>
      </c>
      <c r="I40" s="14">
        <f t="shared" si="2"/>
        <v>24.5567010309278</v>
      </c>
      <c r="J40" s="17">
        <v>3.25</v>
      </c>
      <c r="K40" s="14">
        <f t="shared" si="3"/>
        <v>4.09</v>
      </c>
      <c r="L40" s="14">
        <f t="shared" si="4"/>
        <v>35.7579462102689</v>
      </c>
      <c r="M40" s="14">
        <v>0</v>
      </c>
      <c r="N40" s="14">
        <f t="shared" si="5"/>
        <v>2.5</v>
      </c>
      <c r="O40" s="14">
        <f t="shared" si="6"/>
        <v>0</v>
      </c>
      <c r="P40" s="14">
        <f t="shared" si="7"/>
        <v>35.7579462102689</v>
      </c>
      <c r="Q40" s="14">
        <v>30</v>
      </c>
      <c r="R40" s="14">
        <v>0</v>
      </c>
      <c r="S40" s="14">
        <f t="shared" si="8"/>
        <v>30</v>
      </c>
      <c r="T40" s="14">
        <f t="shared" si="9"/>
        <v>39.7</v>
      </c>
      <c r="U40" s="14">
        <f t="shared" si="10"/>
        <v>7.55667506297229</v>
      </c>
      <c r="V40" s="14">
        <f t="shared" si="11"/>
        <v>67.8713223041691</v>
      </c>
      <c r="W40" s="14">
        <f t="shared" si="12"/>
        <v>35</v>
      </c>
      <c r="X40" s="14">
        <f t="shared" si="15"/>
        <v>51</v>
      </c>
      <c r="Y40" s="18">
        <f t="shared" si="16"/>
        <v>0.686274509803922</v>
      </c>
    </row>
    <row r="41" ht="16.8" customHeight="1" spans="1:25">
      <c r="A41" s="14" t="s">
        <v>714</v>
      </c>
      <c r="B41" s="70" t="s">
        <v>715</v>
      </c>
      <c r="C41" s="14" t="s">
        <v>404</v>
      </c>
      <c r="D41" s="14" t="s">
        <v>32</v>
      </c>
      <c r="E41" s="14">
        <v>70</v>
      </c>
      <c r="F41" s="14">
        <v>3.9</v>
      </c>
      <c r="G41" s="14">
        <f t="shared" si="0"/>
        <v>73.9</v>
      </c>
      <c r="H41" s="14">
        <f t="shared" si="1"/>
        <v>97</v>
      </c>
      <c r="I41" s="14">
        <f t="shared" si="2"/>
        <v>22.8556701030928</v>
      </c>
      <c r="J41" s="17">
        <v>3.36</v>
      </c>
      <c r="K41" s="14">
        <f t="shared" si="3"/>
        <v>4.09</v>
      </c>
      <c r="L41" s="14">
        <f t="shared" si="4"/>
        <v>36.9682151589242</v>
      </c>
      <c r="M41" s="14">
        <v>0</v>
      </c>
      <c r="N41" s="14">
        <f t="shared" si="5"/>
        <v>2.5</v>
      </c>
      <c r="O41" s="14">
        <f t="shared" si="6"/>
        <v>0</v>
      </c>
      <c r="P41" s="14">
        <f t="shared" si="7"/>
        <v>36.9682151589242</v>
      </c>
      <c r="Q41" s="14">
        <v>30</v>
      </c>
      <c r="R41" s="14">
        <v>1.041</v>
      </c>
      <c r="S41" s="14">
        <f t="shared" si="8"/>
        <v>31.041</v>
      </c>
      <c r="T41" s="14">
        <f t="shared" si="9"/>
        <v>39.7</v>
      </c>
      <c r="U41" s="14">
        <f t="shared" si="10"/>
        <v>7.81889168765743</v>
      </c>
      <c r="V41" s="14">
        <f t="shared" si="11"/>
        <v>67.6427769496744</v>
      </c>
      <c r="W41" s="14">
        <f t="shared" si="12"/>
        <v>36</v>
      </c>
      <c r="X41" s="14">
        <f t="shared" si="15"/>
        <v>51</v>
      </c>
      <c r="Y41" s="18">
        <f t="shared" si="16"/>
        <v>0.705882352941177</v>
      </c>
    </row>
    <row r="42" ht="16.8" customHeight="1" spans="1:25">
      <c r="A42" s="14" t="s">
        <v>716</v>
      </c>
      <c r="B42" s="70" t="s">
        <v>717</v>
      </c>
      <c r="C42" s="14" t="s">
        <v>404</v>
      </c>
      <c r="D42" s="14" t="s">
        <v>32</v>
      </c>
      <c r="E42" s="14">
        <v>70</v>
      </c>
      <c r="F42" s="14">
        <v>3.2</v>
      </c>
      <c r="G42" s="14">
        <f t="shared" si="0"/>
        <v>73.2</v>
      </c>
      <c r="H42" s="14">
        <f t="shared" si="1"/>
        <v>97</v>
      </c>
      <c r="I42" s="14">
        <f t="shared" si="2"/>
        <v>22.639175257732</v>
      </c>
      <c r="J42" s="17">
        <v>3.39</v>
      </c>
      <c r="K42" s="14">
        <f t="shared" si="3"/>
        <v>4.09</v>
      </c>
      <c r="L42" s="14">
        <f t="shared" si="4"/>
        <v>37.2982885085575</v>
      </c>
      <c r="M42" s="14">
        <v>0</v>
      </c>
      <c r="N42" s="14">
        <f t="shared" si="5"/>
        <v>2.5</v>
      </c>
      <c r="O42" s="14">
        <f t="shared" si="6"/>
        <v>0</v>
      </c>
      <c r="P42" s="14">
        <f t="shared" si="7"/>
        <v>37.2982885085575</v>
      </c>
      <c r="Q42" s="14">
        <v>30</v>
      </c>
      <c r="R42" s="14">
        <v>0.333</v>
      </c>
      <c r="S42" s="14">
        <f t="shared" si="8"/>
        <v>30.333</v>
      </c>
      <c r="T42" s="14">
        <f t="shared" si="9"/>
        <v>39.7</v>
      </c>
      <c r="U42" s="14">
        <f t="shared" si="10"/>
        <v>7.64055415617128</v>
      </c>
      <c r="V42" s="14">
        <f t="shared" si="11"/>
        <v>67.5780179224607</v>
      </c>
      <c r="W42" s="14">
        <f t="shared" si="12"/>
        <v>37</v>
      </c>
      <c r="X42" s="14">
        <f t="shared" si="15"/>
        <v>51</v>
      </c>
      <c r="Y42" s="18">
        <f t="shared" si="16"/>
        <v>0.725490196078431</v>
      </c>
    </row>
    <row r="43" ht="16.8" customHeight="1" spans="1:25">
      <c r="A43" s="14" t="s">
        <v>718</v>
      </c>
      <c r="B43" s="14" t="s">
        <v>719</v>
      </c>
      <c r="C43" s="14" t="s">
        <v>404</v>
      </c>
      <c r="D43" s="14" t="s">
        <v>32</v>
      </c>
      <c r="E43" s="14">
        <v>70</v>
      </c>
      <c r="F43" s="14">
        <v>9</v>
      </c>
      <c r="G43" s="14">
        <f t="shared" si="0"/>
        <v>79</v>
      </c>
      <c r="H43" s="14">
        <f t="shared" si="1"/>
        <v>97</v>
      </c>
      <c r="I43" s="14">
        <f t="shared" si="2"/>
        <v>24.4329896907216</v>
      </c>
      <c r="J43" s="17">
        <v>3.23</v>
      </c>
      <c r="K43" s="14">
        <f t="shared" si="3"/>
        <v>4.09</v>
      </c>
      <c r="L43" s="14">
        <f t="shared" si="4"/>
        <v>35.5378973105135</v>
      </c>
      <c r="M43" s="14">
        <v>0</v>
      </c>
      <c r="N43" s="14">
        <f t="shared" si="5"/>
        <v>2.5</v>
      </c>
      <c r="O43" s="14">
        <f t="shared" si="6"/>
        <v>0</v>
      </c>
      <c r="P43" s="14">
        <f t="shared" si="7"/>
        <v>35.5378973105135</v>
      </c>
      <c r="Q43" s="14">
        <v>30</v>
      </c>
      <c r="R43" s="14">
        <v>0</v>
      </c>
      <c r="S43" s="14">
        <f t="shared" si="8"/>
        <v>30</v>
      </c>
      <c r="T43" s="14">
        <f t="shared" si="9"/>
        <v>39.7</v>
      </c>
      <c r="U43" s="14">
        <f t="shared" si="10"/>
        <v>7.55667506297229</v>
      </c>
      <c r="V43" s="14">
        <f t="shared" si="11"/>
        <v>67.5275620642074</v>
      </c>
      <c r="W43" s="14">
        <f t="shared" si="12"/>
        <v>38</v>
      </c>
      <c r="X43" s="14">
        <f t="shared" si="15"/>
        <v>51</v>
      </c>
      <c r="Y43" s="18">
        <f t="shared" si="16"/>
        <v>0.745098039215686</v>
      </c>
    </row>
    <row r="44" ht="16.8" customHeight="1" spans="1:25">
      <c r="A44" s="14" t="s">
        <v>720</v>
      </c>
      <c r="B44" s="70" t="s">
        <v>721</v>
      </c>
      <c r="C44" s="14" t="s">
        <v>404</v>
      </c>
      <c r="D44" s="14" t="s">
        <v>32</v>
      </c>
      <c r="E44" s="14">
        <v>70</v>
      </c>
      <c r="F44" s="14">
        <v>-0.5</v>
      </c>
      <c r="G44" s="14">
        <f t="shared" si="0"/>
        <v>69.5</v>
      </c>
      <c r="H44" s="14">
        <f t="shared" si="1"/>
        <v>97</v>
      </c>
      <c r="I44" s="14">
        <f t="shared" si="2"/>
        <v>21.4948453608247</v>
      </c>
      <c r="J44" s="17">
        <v>3.42</v>
      </c>
      <c r="K44" s="14">
        <f t="shared" si="3"/>
        <v>4.09</v>
      </c>
      <c r="L44" s="14">
        <f t="shared" si="4"/>
        <v>37.6283618581907</v>
      </c>
      <c r="M44" s="14">
        <v>0</v>
      </c>
      <c r="N44" s="14">
        <f t="shared" si="5"/>
        <v>2.5</v>
      </c>
      <c r="O44" s="14">
        <f t="shared" si="6"/>
        <v>0</v>
      </c>
      <c r="P44" s="14">
        <f t="shared" si="7"/>
        <v>37.6283618581907</v>
      </c>
      <c r="Q44" s="14">
        <v>30</v>
      </c>
      <c r="R44" s="14">
        <v>0.583</v>
      </c>
      <c r="S44" s="14">
        <f t="shared" si="8"/>
        <v>30.583</v>
      </c>
      <c r="T44" s="14">
        <f t="shared" si="9"/>
        <v>39.7</v>
      </c>
      <c r="U44" s="14">
        <f t="shared" si="10"/>
        <v>7.70352644836272</v>
      </c>
      <c r="V44" s="14">
        <f t="shared" si="11"/>
        <v>66.8267336673782</v>
      </c>
      <c r="W44" s="14">
        <f t="shared" si="12"/>
        <v>39</v>
      </c>
      <c r="X44" s="14">
        <f t="shared" si="15"/>
        <v>51</v>
      </c>
      <c r="Y44" s="18">
        <f t="shared" si="16"/>
        <v>0.764705882352941</v>
      </c>
    </row>
    <row r="45" ht="16.8" customHeight="1" spans="1:25">
      <c r="A45" s="14" t="s">
        <v>722</v>
      </c>
      <c r="B45" s="70" t="s">
        <v>723</v>
      </c>
      <c r="C45" s="14" t="s">
        <v>404</v>
      </c>
      <c r="D45" s="14" t="s">
        <v>32</v>
      </c>
      <c r="E45" s="14">
        <v>70</v>
      </c>
      <c r="F45" s="14">
        <v>3</v>
      </c>
      <c r="G45" s="14">
        <f t="shared" si="0"/>
        <v>73</v>
      </c>
      <c r="H45" s="14">
        <f t="shared" si="1"/>
        <v>97</v>
      </c>
      <c r="I45" s="14">
        <f t="shared" si="2"/>
        <v>22.5773195876289</v>
      </c>
      <c r="J45" s="17">
        <v>3.3</v>
      </c>
      <c r="K45" s="14">
        <f t="shared" si="3"/>
        <v>4.09</v>
      </c>
      <c r="L45" s="14">
        <f t="shared" si="4"/>
        <v>36.3080684596577</v>
      </c>
      <c r="M45" s="14">
        <v>0</v>
      </c>
      <c r="N45" s="14">
        <f t="shared" si="5"/>
        <v>2.5</v>
      </c>
      <c r="O45" s="14">
        <f t="shared" si="6"/>
        <v>0</v>
      </c>
      <c r="P45" s="14">
        <f t="shared" si="7"/>
        <v>36.3080684596577</v>
      </c>
      <c r="Q45" s="14">
        <v>30</v>
      </c>
      <c r="R45" s="14">
        <v>0.75</v>
      </c>
      <c r="S45" s="14">
        <f t="shared" si="8"/>
        <v>30.75</v>
      </c>
      <c r="T45" s="14">
        <f t="shared" si="9"/>
        <v>39.7</v>
      </c>
      <c r="U45" s="14">
        <f t="shared" si="10"/>
        <v>7.7455919395466</v>
      </c>
      <c r="V45" s="14">
        <f t="shared" si="11"/>
        <v>66.6309799868332</v>
      </c>
      <c r="W45" s="14">
        <f t="shared" si="12"/>
        <v>40</v>
      </c>
      <c r="X45" s="14">
        <f t="shared" si="15"/>
        <v>51</v>
      </c>
      <c r="Y45" s="18">
        <f t="shared" si="16"/>
        <v>0.784313725490196</v>
      </c>
    </row>
    <row r="46" ht="16.8" customHeight="1" spans="1:25">
      <c r="A46" s="14" t="s">
        <v>724</v>
      </c>
      <c r="B46" s="70" t="s">
        <v>725</v>
      </c>
      <c r="C46" s="14" t="s">
        <v>404</v>
      </c>
      <c r="D46" s="14" t="s">
        <v>32</v>
      </c>
      <c r="E46" s="14">
        <v>70</v>
      </c>
      <c r="F46" s="14">
        <v>1</v>
      </c>
      <c r="G46" s="14">
        <f t="shared" si="0"/>
        <v>71</v>
      </c>
      <c r="H46" s="14">
        <f t="shared" si="1"/>
        <v>97</v>
      </c>
      <c r="I46" s="14">
        <f t="shared" si="2"/>
        <v>21.9587628865979</v>
      </c>
      <c r="J46" s="17">
        <v>3.34</v>
      </c>
      <c r="K46" s="14">
        <f t="shared" si="3"/>
        <v>4.09</v>
      </c>
      <c r="L46" s="14">
        <f t="shared" si="4"/>
        <v>36.7481662591687</v>
      </c>
      <c r="M46" s="14">
        <v>0</v>
      </c>
      <c r="N46" s="14">
        <f t="shared" si="5"/>
        <v>2.5</v>
      </c>
      <c r="O46" s="14">
        <f t="shared" si="6"/>
        <v>0</v>
      </c>
      <c r="P46" s="14">
        <f t="shared" si="7"/>
        <v>36.7481662591687</v>
      </c>
      <c r="Q46" s="14">
        <v>30</v>
      </c>
      <c r="R46" s="14">
        <v>1.083</v>
      </c>
      <c r="S46" s="14">
        <f t="shared" si="8"/>
        <v>31.083</v>
      </c>
      <c r="T46" s="14">
        <f t="shared" si="9"/>
        <v>39.7</v>
      </c>
      <c r="U46" s="14">
        <f t="shared" si="10"/>
        <v>7.82947103274559</v>
      </c>
      <c r="V46" s="14">
        <f t="shared" si="11"/>
        <v>66.5364001785122</v>
      </c>
      <c r="W46" s="14">
        <f t="shared" si="12"/>
        <v>41</v>
      </c>
      <c r="X46" s="14">
        <f t="shared" si="15"/>
        <v>51</v>
      </c>
      <c r="Y46" s="18">
        <f t="shared" si="16"/>
        <v>0.803921568627451</v>
      </c>
    </row>
    <row r="47" ht="17" customHeight="1" spans="1:25">
      <c r="A47" s="14" t="s">
        <v>726</v>
      </c>
      <c r="B47" s="14" t="s">
        <v>727</v>
      </c>
      <c r="C47" s="14" t="s">
        <v>404</v>
      </c>
      <c r="D47" s="14" t="s">
        <v>32</v>
      </c>
      <c r="E47" s="14">
        <v>70</v>
      </c>
      <c r="F47" s="14">
        <v>3</v>
      </c>
      <c r="G47" s="14">
        <f t="shared" si="0"/>
        <v>73</v>
      </c>
      <c r="H47" s="14">
        <f t="shared" si="1"/>
        <v>97</v>
      </c>
      <c r="I47" s="14">
        <f t="shared" si="2"/>
        <v>22.5773195876289</v>
      </c>
      <c r="J47" s="17">
        <v>3.27</v>
      </c>
      <c r="K47" s="14">
        <f t="shared" si="3"/>
        <v>4.09</v>
      </c>
      <c r="L47" s="14">
        <f t="shared" si="4"/>
        <v>35.9779951100245</v>
      </c>
      <c r="M47" s="14">
        <v>0</v>
      </c>
      <c r="N47" s="14">
        <f t="shared" si="5"/>
        <v>2.5</v>
      </c>
      <c r="O47" s="14">
        <f t="shared" si="6"/>
        <v>0</v>
      </c>
      <c r="P47" s="14">
        <f t="shared" si="7"/>
        <v>35.9779951100245</v>
      </c>
      <c r="Q47" s="14">
        <v>30</v>
      </c>
      <c r="R47" s="14">
        <v>0</v>
      </c>
      <c r="S47" s="14">
        <f t="shared" si="8"/>
        <v>30</v>
      </c>
      <c r="T47" s="14">
        <f t="shared" si="9"/>
        <v>39.7</v>
      </c>
      <c r="U47" s="14">
        <f t="shared" si="10"/>
        <v>7.55667506297229</v>
      </c>
      <c r="V47" s="14">
        <f t="shared" si="11"/>
        <v>66.1119897606256</v>
      </c>
      <c r="W47" s="14">
        <f t="shared" si="12"/>
        <v>42</v>
      </c>
      <c r="X47" s="14">
        <f t="shared" si="15"/>
        <v>51</v>
      </c>
      <c r="Y47" s="18">
        <f t="shared" si="16"/>
        <v>0.823529411764706</v>
      </c>
    </row>
    <row r="48" ht="16.8" customHeight="1" spans="1:25">
      <c r="A48" s="14" t="s">
        <v>728</v>
      </c>
      <c r="B48" s="70" t="s">
        <v>729</v>
      </c>
      <c r="C48" s="14" t="s">
        <v>404</v>
      </c>
      <c r="D48" s="14" t="s">
        <v>32</v>
      </c>
      <c r="E48" s="14">
        <v>70</v>
      </c>
      <c r="F48" s="14">
        <v>1</v>
      </c>
      <c r="G48" s="14">
        <f t="shared" si="0"/>
        <v>71</v>
      </c>
      <c r="H48" s="14">
        <f t="shared" si="1"/>
        <v>97</v>
      </c>
      <c r="I48" s="14">
        <f t="shared" si="2"/>
        <v>21.9587628865979</v>
      </c>
      <c r="J48" s="17">
        <v>3.29</v>
      </c>
      <c r="K48" s="14">
        <f t="shared" si="3"/>
        <v>4.09</v>
      </c>
      <c r="L48" s="14">
        <f t="shared" si="4"/>
        <v>36.1980440097799</v>
      </c>
      <c r="M48" s="14">
        <v>0</v>
      </c>
      <c r="N48" s="14">
        <f t="shared" si="5"/>
        <v>2.5</v>
      </c>
      <c r="O48" s="14">
        <f t="shared" si="6"/>
        <v>0</v>
      </c>
      <c r="P48" s="14">
        <f t="shared" si="7"/>
        <v>36.1980440097799</v>
      </c>
      <c r="Q48" s="14">
        <v>30</v>
      </c>
      <c r="R48" s="14">
        <v>1.083</v>
      </c>
      <c r="S48" s="14">
        <f t="shared" si="8"/>
        <v>31.083</v>
      </c>
      <c r="T48" s="14">
        <f t="shared" si="9"/>
        <v>39.7</v>
      </c>
      <c r="U48" s="14">
        <f t="shared" si="10"/>
        <v>7.82947103274559</v>
      </c>
      <c r="V48" s="14">
        <f t="shared" si="11"/>
        <v>65.9862779291235</v>
      </c>
      <c r="W48" s="14">
        <f t="shared" si="12"/>
        <v>43</v>
      </c>
      <c r="X48" s="14">
        <f t="shared" si="15"/>
        <v>51</v>
      </c>
      <c r="Y48" s="18">
        <f t="shared" si="16"/>
        <v>0.843137254901961</v>
      </c>
    </row>
    <row r="49" ht="16.8" customHeight="1" spans="1:25">
      <c r="A49" s="14" t="s">
        <v>730</v>
      </c>
      <c r="B49" s="14" t="s">
        <v>731</v>
      </c>
      <c r="C49" s="14" t="s">
        <v>404</v>
      </c>
      <c r="D49" s="14" t="s">
        <v>32</v>
      </c>
      <c r="E49" s="14">
        <v>70</v>
      </c>
      <c r="F49" s="14">
        <v>9</v>
      </c>
      <c r="G49" s="14">
        <f t="shared" si="0"/>
        <v>79</v>
      </c>
      <c r="H49" s="14">
        <f t="shared" si="1"/>
        <v>97</v>
      </c>
      <c r="I49" s="14">
        <f t="shared" si="2"/>
        <v>24.4329896907216</v>
      </c>
      <c r="J49" s="17">
        <v>2.95</v>
      </c>
      <c r="K49" s="14">
        <f t="shared" si="3"/>
        <v>4.09</v>
      </c>
      <c r="L49" s="14">
        <f t="shared" si="4"/>
        <v>32.4572127139364</v>
      </c>
      <c r="M49" s="14">
        <v>0</v>
      </c>
      <c r="N49" s="14">
        <f t="shared" si="5"/>
        <v>2.5</v>
      </c>
      <c r="O49" s="14">
        <f t="shared" si="6"/>
        <v>0</v>
      </c>
      <c r="P49" s="14">
        <f t="shared" si="7"/>
        <v>32.4572127139364</v>
      </c>
      <c r="Q49" s="14">
        <v>30</v>
      </c>
      <c r="R49" s="14">
        <v>5</v>
      </c>
      <c r="S49" s="14">
        <f t="shared" si="8"/>
        <v>35</v>
      </c>
      <c r="T49" s="14">
        <f t="shared" si="9"/>
        <v>39.7</v>
      </c>
      <c r="U49" s="14">
        <f t="shared" si="10"/>
        <v>8.81612090680101</v>
      </c>
      <c r="V49" s="14">
        <f t="shared" si="11"/>
        <v>65.7063233114591</v>
      </c>
      <c r="W49" s="14">
        <f t="shared" si="12"/>
        <v>44</v>
      </c>
      <c r="X49" s="14">
        <f t="shared" si="15"/>
        <v>51</v>
      </c>
      <c r="Y49" s="18">
        <f t="shared" si="16"/>
        <v>0.862745098039216</v>
      </c>
    </row>
    <row r="50" ht="16.8" customHeight="1" spans="1:25">
      <c r="A50" s="14" t="s">
        <v>732</v>
      </c>
      <c r="B50" s="70" t="s">
        <v>733</v>
      </c>
      <c r="C50" s="14" t="s">
        <v>404</v>
      </c>
      <c r="D50" s="14" t="s">
        <v>32</v>
      </c>
      <c r="E50" s="14">
        <v>70</v>
      </c>
      <c r="F50" s="14">
        <v>7</v>
      </c>
      <c r="G50" s="14">
        <f t="shared" si="0"/>
        <v>77</v>
      </c>
      <c r="H50" s="14">
        <f t="shared" si="1"/>
        <v>97</v>
      </c>
      <c r="I50" s="14">
        <f t="shared" si="2"/>
        <v>23.8144329896907</v>
      </c>
      <c r="J50" s="17">
        <v>3.11</v>
      </c>
      <c r="K50" s="14">
        <f t="shared" si="3"/>
        <v>4.09</v>
      </c>
      <c r="L50" s="14">
        <f t="shared" si="4"/>
        <v>34.2176039119804</v>
      </c>
      <c r="M50" s="14">
        <v>0</v>
      </c>
      <c r="N50" s="14">
        <f t="shared" si="5"/>
        <v>2.5</v>
      </c>
      <c r="O50" s="14">
        <f t="shared" si="6"/>
        <v>0</v>
      </c>
      <c r="P50" s="14">
        <f t="shared" si="7"/>
        <v>34.2176039119804</v>
      </c>
      <c r="Q50" s="14">
        <v>30</v>
      </c>
      <c r="R50" s="14">
        <v>0</v>
      </c>
      <c r="S50" s="14">
        <f t="shared" si="8"/>
        <v>30</v>
      </c>
      <c r="T50" s="14">
        <f t="shared" si="9"/>
        <v>39.7</v>
      </c>
      <c r="U50" s="14">
        <f t="shared" si="10"/>
        <v>7.55667506297229</v>
      </c>
      <c r="V50" s="14">
        <f t="shared" si="11"/>
        <v>65.5887119646435</v>
      </c>
      <c r="W50" s="14">
        <f t="shared" si="12"/>
        <v>45</v>
      </c>
      <c r="X50" s="14">
        <f t="shared" si="15"/>
        <v>51</v>
      </c>
      <c r="Y50" s="18">
        <f t="shared" si="16"/>
        <v>0.882352941176471</v>
      </c>
    </row>
    <row r="51" ht="16.8" customHeight="1" spans="1:25">
      <c r="A51" s="14" t="s">
        <v>734</v>
      </c>
      <c r="B51" s="70" t="s">
        <v>735</v>
      </c>
      <c r="C51" s="14" t="s">
        <v>404</v>
      </c>
      <c r="D51" s="14" t="s">
        <v>32</v>
      </c>
      <c r="E51" s="14">
        <v>70</v>
      </c>
      <c r="F51" s="14">
        <v>-2</v>
      </c>
      <c r="G51" s="14">
        <f t="shared" si="0"/>
        <v>68</v>
      </c>
      <c r="H51" s="14">
        <f t="shared" si="1"/>
        <v>97</v>
      </c>
      <c r="I51" s="14">
        <f t="shared" si="2"/>
        <v>21.0309278350515</v>
      </c>
      <c r="J51" s="17">
        <v>3.36</v>
      </c>
      <c r="K51" s="14">
        <f t="shared" si="3"/>
        <v>4.09</v>
      </c>
      <c r="L51" s="14">
        <f t="shared" si="4"/>
        <v>36.9682151589242</v>
      </c>
      <c r="M51" s="14">
        <v>0</v>
      </c>
      <c r="N51" s="14">
        <f t="shared" si="5"/>
        <v>2.5</v>
      </c>
      <c r="O51" s="14">
        <f t="shared" si="6"/>
        <v>0</v>
      </c>
      <c r="P51" s="14">
        <f t="shared" si="7"/>
        <v>36.9682151589242</v>
      </c>
      <c r="Q51" s="14">
        <v>30</v>
      </c>
      <c r="R51" s="14">
        <v>0</v>
      </c>
      <c r="S51" s="14">
        <f t="shared" si="8"/>
        <v>30</v>
      </c>
      <c r="T51" s="14">
        <f t="shared" si="9"/>
        <v>39.7</v>
      </c>
      <c r="U51" s="14">
        <f t="shared" si="10"/>
        <v>7.55667506297229</v>
      </c>
      <c r="V51" s="14">
        <f t="shared" si="11"/>
        <v>65.555818056948</v>
      </c>
      <c r="W51" s="14">
        <f t="shared" si="12"/>
        <v>46</v>
      </c>
      <c r="X51" s="14">
        <f t="shared" si="15"/>
        <v>51</v>
      </c>
      <c r="Y51" s="18">
        <f t="shared" si="16"/>
        <v>0.901960784313726</v>
      </c>
    </row>
    <row r="52" ht="16.8" customHeight="1" spans="1:25">
      <c r="A52" s="14" t="s">
        <v>736</v>
      </c>
      <c r="B52" s="14" t="s">
        <v>737</v>
      </c>
      <c r="C52" s="14" t="s">
        <v>404</v>
      </c>
      <c r="D52" s="14" t="s">
        <v>32</v>
      </c>
      <c r="E52" s="14">
        <v>70</v>
      </c>
      <c r="F52" s="14">
        <v>10</v>
      </c>
      <c r="G52" s="14">
        <f t="shared" si="0"/>
        <v>80</v>
      </c>
      <c r="H52" s="14">
        <f t="shared" si="1"/>
        <v>97</v>
      </c>
      <c r="I52" s="14">
        <f t="shared" si="2"/>
        <v>24.7422680412371</v>
      </c>
      <c r="J52" s="17">
        <v>3</v>
      </c>
      <c r="K52" s="14">
        <f t="shared" si="3"/>
        <v>4.09</v>
      </c>
      <c r="L52" s="14">
        <f t="shared" si="4"/>
        <v>33.0073349633252</v>
      </c>
      <c r="M52" s="14">
        <v>0</v>
      </c>
      <c r="N52" s="14">
        <f t="shared" si="5"/>
        <v>2.5</v>
      </c>
      <c r="O52" s="14">
        <f t="shared" si="6"/>
        <v>0</v>
      </c>
      <c r="P52" s="14">
        <f t="shared" si="7"/>
        <v>33.0073349633252</v>
      </c>
      <c r="Q52" s="14">
        <v>30</v>
      </c>
      <c r="R52" s="14">
        <v>0</v>
      </c>
      <c r="S52" s="14">
        <f t="shared" si="8"/>
        <v>30</v>
      </c>
      <c r="T52" s="14">
        <f t="shared" si="9"/>
        <v>39.7</v>
      </c>
      <c r="U52" s="14">
        <f t="shared" si="10"/>
        <v>7.55667506297229</v>
      </c>
      <c r="V52" s="14">
        <f t="shared" si="11"/>
        <v>65.3062780675346</v>
      </c>
      <c r="W52" s="14">
        <f t="shared" si="12"/>
        <v>47</v>
      </c>
      <c r="X52" s="14">
        <f t="shared" si="15"/>
        <v>51</v>
      </c>
      <c r="Y52" s="18">
        <f t="shared" si="16"/>
        <v>0.92156862745098</v>
      </c>
    </row>
    <row r="53" ht="16.8" customHeight="1" spans="1:25">
      <c r="A53" s="14" t="s">
        <v>738</v>
      </c>
      <c r="B53" s="70" t="s">
        <v>739</v>
      </c>
      <c r="C53" s="14" t="s">
        <v>404</v>
      </c>
      <c r="D53" s="14" t="s">
        <v>32</v>
      </c>
      <c r="E53" s="14">
        <v>70</v>
      </c>
      <c r="F53" s="14">
        <v>1</v>
      </c>
      <c r="G53" s="14">
        <f t="shared" si="0"/>
        <v>71</v>
      </c>
      <c r="H53" s="14">
        <f t="shared" si="1"/>
        <v>97</v>
      </c>
      <c r="I53" s="14">
        <f t="shared" si="2"/>
        <v>21.9587628865979</v>
      </c>
      <c r="J53" s="17">
        <v>3.16</v>
      </c>
      <c r="K53" s="14">
        <f t="shared" si="3"/>
        <v>4.09</v>
      </c>
      <c r="L53" s="14">
        <f t="shared" si="4"/>
        <v>34.7677261613692</v>
      </c>
      <c r="M53" s="14">
        <v>0</v>
      </c>
      <c r="N53" s="14">
        <f t="shared" si="5"/>
        <v>2.5</v>
      </c>
      <c r="O53" s="14">
        <f t="shared" si="6"/>
        <v>0</v>
      </c>
      <c r="P53" s="14">
        <f t="shared" si="7"/>
        <v>34.7677261613692</v>
      </c>
      <c r="Q53" s="14">
        <v>30</v>
      </c>
      <c r="R53" s="14">
        <v>0.583</v>
      </c>
      <c r="S53" s="14">
        <f t="shared" si="8"/>
        <v>30.583</v>
      </c>
      <c r="T53" s="14">
        <f t="shared" si="9"/>
        <v>39.7</v>
      </c>
      <c r="U53" s="14">
        <f t="shared" si="10"/>
        <v>7.70352644836272</v>
      </c>
      <c r="V53" s="14">
        <f t="shared" si="11"/>
        <v>64.4300154963299</v>
      </c>
      <c r="W53" s="14">
        <f t="shared" si="12"/>
        <v>48</v>
      </c>
      <c r="X53" s="14">
        <f t="shared" si="15"/>
        <v>51</v>
      </c>
      <c r="Y53" s="18">
        <f t="shared" si="16"/>
        <v>0.941176470588235</v>
      </c>
    </row>
    <row r="54" ht="16.8" customHeight="1" spans="1:25">
      <c r="A54" s="14" t="s">
        <v>740</v>
      </c>
      <c r="B54" s="70" t="s">
        <v>741</v>
      </c>
      <c r="C54" s="14" t="s">
        <v>404</v>
      </c>
      <c r="D54" s="14" t="s">
        <v>32</v>
      </c>
      <c r="E54" s="14">
        <v>70</v>
      </c>
      <c r="F54" s="14">
        <v>-2</v>
      </c>
      <c r="G54" s="14">
        <f t="shared" si="0"/>
        <v>68</v>
      </c>
      <c r="H54" s="14">
        <f t="shared" si="1"/>
        <v>97</v>
      </c>
      <c r="I54" s="14">
        <f t="shared" si="2"/>
        <v>21.0309278350515</v>
      </c>
      <c r="J54" s="17">
        <v>3.2</v>
      </c>
      <c r="K54" s="14">
        <f t="shared" si="3"/>
        <v>4.09</v>
      </c>
      <c r="L54" s="14">
        <f t="shared" si="4"/>
        <v>35.2078239608802</v>
      </c>
      <c r="M54" s="14">
        <v>0</v>
      </c>
      <c r="N54" s="14">
        <f t="shared" si="5"/>
        <v>2.5</v>
      </c>
      <c r="O54" s="14">
        <f t="shared" si="6"/>
        <v>0</v>
      </c>
      <c r="P54" s="14">
        <f t="shared" si="7"/>
        <v>35.2078239608802</v>
      </c>
      <c r="Q54" s="14">
        <v>30</v>
      </c>
      <c r="R54" s="14">
        <v>0</v>
      </c>
      <c r="S54" s="14">
        <f t="shared" si="8"/>
        <v>30</v>
      </c>
      <c r="T54" s="14">
        <f t="shared" si="9"/>
        <v>39.7</v>
      </c>
      <c r="U54" s="14">
        <f t="shared" si="10"/>
        <v>7.55667506297229</v>
      </c>
      <c r="V54" s="14">
        <f t="shared" si="11"/>
        <v>63.795426858904</v>
      </c>
      <c r="W54" s="14">
        <f t="shared" si="12"/>
        <v>49</v>
      </c>
      <c r="X54" s="14">
        <f t="shared" si="15"/>
        <v>51</v>
      </c>
      <c r="Y54" s="18">
        <f t="shared" si="16"/>
        <v>0.96078431372549</v>
      </c>
    </row>
    <row r="55" ht="16.8" customHeight="1" spans="1:25">
      <c r="A55" s="14" t="s">
        <v>742</v>
      </c>
      <c r="B55" s="70" t="s">
        <v>743</v>
      </c>
      <c r="C55" s="14" t="s">
        <v>404</v>
      </c>
      <c r="D55" s="14" t="s">
        <v>32</v>
      </c>
      <c r="E55" s="14">
        <v>70</v>
      </c>
      <c r="F55" s="14">
        <v>-2</v>
      </c>
      <c r="G55" s="14">
        <f t="shared" si="0"/>
        <v>68</v>
      </c>
      <c r="H55" s="14">
        <f t="shared" si="1"/>
        <v>97</v>
      </c>
      <c r="I55" s="14">
        <f t="shared" si="2"/>
        <v>21.0309278350515</v>
      </c>
      <c r="J55" s="17">
        <v>2.98</v>
      </c>
      <c r="K55" s="14">
        <f t="shared" si="3"/>
        <v>4.09</v>
      </c>
      <c r="L55" s="14">
        <f t="shared" si="4"/>
        <v>32.7872860635697</v>
      </c>
      <c r="M55" s="14">
        <v>0</v>
      </c>
      <c r="N55" s="14">
        <f t="shared" si="5"/>
        <v>2.5</v>
      </c>
      <c r="O55" s="14">
        <f t="shared" si="6"/>
        <v>0</v>
      </c>
      <c r="P55" s="14">
        <f t="shared" si="7"/>
        <v>32.7872860635697</v>
      </c>
      <c r="Q55" s="14">
        <v>30</v>
      </c>
      <c r="R55" s="14">
        <v>0</v>
      </c>
      <c r="S55" s="14">
        <f t="shared" si="8"/>
        <v>30</v>
      </c>
      <c r="T55" s="14">
        <f t="shared" si="9"/>
        <v>39.7</v>
      </c>
      <c r="U55" s="14">
        <f t="shared" si="10"/>
        <v>7.55667506297229</v>
      </c>
      <c r="V55" s="14">
        <f t="shared" si="11"/>
        <v>61.3748889615935</v>
      </c>
      <c r="W55" s="14">
        <f t="shared" si="12"/>
        <v>50</v>
      </c>
      <c r="X55" s="14">
        <f t="shared" si="15"/>
        <v>51</v>
      </c>
      <c r="Y55" s="18">
        <f t="shared" si="16"/>
        <v>0.980392156862745</v>
      </c>
    </row>
    <row r="56" ht="16.8" customHeight="1" spans="1:25">
      <c r="A56" s="14" t="s">
        <v>744</v>
      </c>
      <c r="B56" s="70" t="s">
        <v>745</v>
      </c>
      <c r="C56" s="14" t="s">
        <v>404</v>
      </c>
      <c r="D56" s="14" t="s">
        <v>32</v>
      </c>
      <c r="E56" s="14">
        <v>70</v>
      </c>
      <c r="F56" s="14">
        <v>-2</v>
      </c>
      <c r="G56" s="14">
        <f t="shared" si="0"/>
        <v>68</v>
      </c>
      <c r="H56" s="14">
        <f t="shared" si="1"/>
        <v>97</v>
      </c>
      <c r="I56" s="14">
        <f t="shared" si="2"/>
        <v>21.0309278350515</v>
      </c>
      <c r="J56" s="17">
        <v>2.88</v>
      </c>
      <c r="K56" s="14">
        <f t="shared" si="3"/>
        <v>4.09</v>
      </c>
      <c r="L56" s="14">
        <f t="shared" si="4"/>
        <v>31.6870415647922</v>
      </c>
      <c r="M56" s="14">
        <v>0</v>
      </c>
      <c r="N56" s="14">
        <f t="shared" si="5"/>
        <v>2.5</v>
      </c>
      <c r="O56" s="14">
        <f t="shared" si="6"/>
        <v>0</v>
      </c>
      <c r="P56" s="14">
        <f t="shared" si="7"/>
        <v>31.6870415647922</v>
      </c>
      <c r="Q56" s="14">
        <v>30</v>
      </c>
      <c r="R56" s="14">
        <v>0</v>
      </c>
      <c r="S56" s="14">
        <f t="shared" si="8"/>
        <v>30</v>
      </c>
      <c r="T56" s="14">
        <f t="shared" si="9"/>
        <v>39.7</v>
      </c>
      <c r="U56" s="14">
        <f t="shared" si="10"/>
        <v>7.55667506297229</v>
      </c>
      <c r="V56" s="14">
        <f t="shared" si="11"/>
        <v>60.274644462816</v>
      </c>
      <c r="W56" s="14">
        <f t="shared" si="12"/>
        <v>51</v>
      </c>
      <c r="X56" s="14">
        <f t="shared" si="15"/>
        <v>51</v>
      </c>
      <c r="Y56" s="18">
        <f t="shared" si="16"/>
        <v>1</v>
      </c>
    </row>
  </sheetData>
  <autoFilter xmlns:etc="http://www.wps.cn/officeDocument/2017/etCustomData" ref="A5:Y56" etc:filterBottomFollowUsedRange="0">
    <sortState ref="A5:Y56">
      <sortCondition ref="W5"/>
    </sortState>
    <extLst/>
  </autoFilter>
  <mergeCells count="14">
    <mergeCell ref="A1:Y1"/>
    <mergeCell ref="A2:Y2"/>
    <mergeCell ref="A3:Y3"/>
    <mergeCell ref="E4:I4"/>
    <mergeCell ref="J4:P4"/>
    <mergeCell ref="Q4:U4"/>
    <mergeCell ref="A4:A5"/>
    <mergeCell ref="B4:B5"/>
    <mergeCell ref="C4:C5"/>
    <mergeCell ref="D4:D5"/>
    <mergeCell ref="V4:V5"/>
    <mergeCell ref="W4:W5"/>
    <mergeCell ref="X4:X5"/>
    <mergeCell ref="Y4:Y5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22博士</vt:lpstr>
      <vt:lpstr>23博士</vt:lpstr>
      <vt:lpstr>24博士</vt:lpstr>
      <vt:lpstr>23计科</vt:lpstr>
      <vt:lpstr>23电信</vt:lpstr>
      <vt:lpstr>24电信</vt:lpstr>
      <vt:lpstr>24计科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gang</dc:creator>
  <cp:lastModifiedBy>五口子鱼</cp:lastModifiedBy>
  <dcterms:created xsi:type="dcterms:W3CDTF">2025-09-23T01:43:00Z</dcterms:created>
  <dcterms:modified xsi:type="dcterms:W3CDTF">2025-09-28T04:57:30Z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50A7E107D8154D678D4F17FA78713CD4_13</vt:lpwstr>
  </property>
  <property fmtid="{D5CDD505-2E9C-101B-9397-08002B2CF9AE}" pid="3" name="KSOProductBuildVer">
    <vt:lpwstr>2052-12.1.0.22529</vt:lpwstr>
  </property>
</Properties>
</file>